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21570" windowHeight="5715" activeTab="1"/>
  </bookViews>
  <sheets>
    <sheet name="2 курс" sheetId="1" r:id="rId1"/>
    <sheet name="3 курсы" sheetId="2" r:id="rId2"/>
    <sheet name="5 курсы" sheetId="3" r:id="rId3"/>
    <sheet name="1 курсы" sheetId="4" r:id="rId4"/>
    <sheet name="инд.графики с дисциплинами" sheetId="5" r:id="rId5"/>
    <sheet name="инд.графики" sheetId="6" r:id="rId6"/>
    <sheet name="4 курсы" sheetId="7" r:id="rId7"/>
  </sheets>
  <definedNames/>
  <calcPr fullCalcOnLoad="1"/>
</workbook>
</file>

<file path=xl/sharedStrings.xml><?xml version="1.0" encoding="utf-8"?>
<sst xmlns="http://schemas.openxmlformats.org/spreadsheetml/2006/main" count="1538" uniqueCount="406">
  <si>
    <t>№
п/п</t>
  </si>
  <si>
    <t>заметки</t>
  </si>
  <si>
    <t>зачет</t>
  </si>
  <si>
    <t>экзамен</t>
  </si>
  <si>
    <t>Зам.директора по УР</t>
  </si>
  <si>
    <t>Маркетинг</t>
  </si>
  <si>
    <t>Менеджмент</t>
  </si>
  <si>
    <t xml:space="preserve">кол-во нед. </t>
  </si>
  <si>
    <t xml:space="preserve"> нед. загр.</t>
  </si>
  <si>
    <t>Н.М.Мазилкина</t>
  </si>
  <si>
    <t>Технологические системы отрасли</t>
  </si>
  <si>
    <t>Английский язык</t>
  </si>
  <si>
    <t>Немецкий язык</t>
  </si>
  <si>
    <t>Учебный график</t>
  </si>
  <si>
    <t>Утверждаю</t>
  </si>
  <si>
    <t>к.э.н. Л.А.Шиянова</t>
  </si>
  <si>
    <t>Наименование дисциплины</t>
  </si>
  <si>
    <t>Аудиторные занятия в часах</t>
  </si>
  <si>
    <t>Всего</t>
  </si>
  <si>
    <t>Лекции</t>
  </si>
  <si>
    <t>Контр.раб.
Курс.пр.
Курс.раб.</t>
  </si>
  <si>
    <t>Вид контроля</t>
  </si>
  <si>
    <t>Всего за год:</t>
  </si>
  <si>
    <t>Итого 3 семестр:</t>
  </si>
  <si>
    <t>Итого 4 семестр:</t>
  </si>
  <si>
    <t>Статистика</t>
  </si>
  <si>
    <t>Физическая культура</t>
  </si>
  <si>
    <t>Степень (квалификация): Бакалавр</t>
  </si>
  <si>
    <t>Психология</t>
  </si>
  <si>
    <t>Деловой английский язык</t>
  </si>
  <si>
    <t>Деловой немецкий язык</t>
  </si>
  <si>
    <t>Трудовое и хозяйственное право</t>
  </si>
  <si>
    <t>Математический анализ</t>
  </si>
  <si>
    <t>Теория игр</t>
  </si>
  <si>
    <t>Бухгалтерский учет и анализ</t>
  </si>
  <si>
    <t>Безопасность жизнедеятельности</t>
  </si>
  <si>
    <t>Психология сервисной деятельности</t>
  </si>
  <si>
    <t>Математика</t>
  </si>
  <si>
    <t>Математическое прогнозирование</t>
  </si>
  <si>
    <t>Деловые коммуникации</t>
  </si>
  <si>
    <t>Инновационный менеджмент</t>
  </si>
  <si>
    <t>Информатика</t>
  </si>
  <si>
    <t>Основы функционирования систем сервиса</t>
  </si>
  <si>
    <t>География</t>
  </si>
  <si>
    <t>Экономика туризма</t>
  </si>
  <si>
    <t>Правовые основы профессиональной деятельности</t>
  </si>
  <si>
    <t>Лаб.
раб.</t>
  </si>
  <si>
    <t>Очная форма обучения</t>
  </si>
  <si>
    <t>Срок обучения: 4 года</t>
  </si>
  <si>
    <t>5 чел.</t>
  </si>
  <si>
    <t>Право</t>
  </si>
  <si>
    <t>Педагогика</t>
  </si>
  <si>
    <t>Экономика предприятия (организации)</t>
  </si>
  <si>
    <t>курс.раб.</t>
  </si>
  <si>
    <t>Экзаменов - 5; зачетов - 4</t>
  </si>
  <si>
    <t>Учебная практика, 2 нед.</t>
  </si>
  <si>
    <t>Направление: 080100.62 "Экономика" 
Профиль 10 "Экономика предприятий и организаций" 
Специализация : Экономика предприятий сервиса</t>
  </si>
  <si>
    <t>Практ.
раб.</t>
  </si>
  <si>
    <t>преподаватель</t>
  </si>
  <si>
    <t>Направление: 080200.62 "Менеджмен" 
Профиль 5 "Управление малым бизнесом" 
Специализация : Управление малым бизнесом в сфере сервиса</t>
  </si>
  <si>
    <t>Правоведение</t>
  </si>
  <si>
    <t>Методы принятия управленческих решений</t>
  </si>
  <si>
    <t>Теория менеджмента</t>
  </si>
  <si>
    <t>Экзаменов - 4; зачетов - 5; курсовых работ - 1</t>
  </si>
  <si>
    <t>3 чел.</t>
  </si>
  <si>
    <t>2 чел.</t>
  </si>
  <si>
    <t>1 чел.</t>
  </si>
  <si>
    <t>Итого 5 семестр:</t>
  </si>
  <si>
    <t>Итого 6 семестр:</t>
  </si>
  <si>
    <t>Бухгалтерский учет и аудит</t>
  </si>
  <si>
    <t>Финансы и кредит</t>
  </si>
  <si>
    <t>Налоги и налогообложение</t>
  </si>
  <si>
    <t>Документирование управленческой деятельности</t>
  </si>
  <si>
    <t>Степень (квалификация): Бакалавр менеджмента</t>
  </si>
  <si>
    <t>Степень (квалификация): Бакалавр экономики</t>
  </si>
  <si>
    <t>4 чел.</t>
  </si>
  <si>
    <t>Бухгалтерский учет, анализ и аудит</t>
  </si>
  <si>
    <t>Финансовый менеджмент</t>
  </si>
  <si>
    <t>Стратегический менеджмент</t>
  </si>
  <si>
    <t>Управление качеством</t>
  </si>
  <si>
    <t>Экзаменов - 4; зачетов - 4; курсовых работ - 1</t>
  </si>
  <si>
    <t>Срок обучения: 5 лет</t>
  </si>
  <si>
    <t>Информационные технологии в экономике</t>
  </si>
  <si>
    <t>Государственное регулирование экономики</t>
  </si>
  <si>
    <t>Организация производства на предприятиях отрасли (в сфере сервиса)</t>
  </si>
  <si>
    <t>Метрология, стандартизация и сертификация</t>
  </si>
  <si>
    <t>курс.пр.</t>
  </si>
  <si>
    <t>Степень (квалификация): Бакалавр сервиса</t>
  </si>
  <si>
    <t>Степень (квалификация): экономист-менеджер</t>
  </si>
  <si>
    <t>Психологический практикум</t>
  </si>
  <si>
    <t>Технологические процессы в сервисе</t>
  </si>
  <si>
    <t>Технические средства предприятий сервиса</t>
  </si>
  <si>
    <t>Конструирование одежды</t>
  </si>
  <si>
    <t>Степень (квалификация): специалист по сервису</t>
  </si>
  <si>
    <t>Специальность: 080502.65 (060800) "Экономика и управление на предприятии (в сфере сервиса)" 
Специализация "Организация деятельности"</t>
  </si>
  <si>
    <t>Итого 7 семестр:</t>
  </si>
  <si>
    <t>Итого 8 семестр:</t>
  </si>
  <si>
    <t>Информационно-поисковые системы</t>
  </si>
  <si>
    <t>Бухгалтерский учет</t>
  </si>
  <si>
    <t>Экономическая оценка инвестиций</t>
  </si>
  <si>
    <t>Планирование на предприятии</t>
  </si>
  <si>
    <t>Анализ и диагностика финансово-хозяйственной деятельности предприятия</t>
  </si>
  <si>
    <t>Основы внешнеэкономической деятельности</t>
  </si>
  <si>
    <t>Экономика недвижимости</t>
  </si>
  <si>
    <t>Организация предпринимательской деятельности</t>
  </si>
  <si>
    <t>Организация обслуживания населения</t>
  </si>
  <si>
    <t>Прогнозирование развития отрасли</t>
  </si>
  <si>
    <t>Дисциплины специализации "Организация деятельности"</t>
  </si>
  <si>
    <t>Бизнес-планирование в сфере сервиса</t>
  </si>
  <si>
    <t>Управление проектами</t>
  </si>
  <si>
    <t>Логистика</t>
  </si>
  <si>
    <t>Экзаменов - 5; зачетов - 5; курсовых проектов - 1</t>
  </si>
  <si>
    <t>Экзаменов - 5; зачетов - 4; курсовых  работ - 1</t>
  </si>
  <si>
    <t>Экзаменов - 10; зачетов - 9; 
курсовых проектов - 1;курсовых работ - 1</t>
  </si>
  <si>
    <t>Организационно-экономическое и нормативное обеспечение деятельности предприятия сервиса</t>
  </si>
  <si>
    <t>Практика по информатике и информационным технологиям в экономике, 2 нед.</t>
  </si>
  <si>
    <t>Производственно-профессиональная практика, 4 нед.</t>
  </si>
  <si>
    <t>Специальность: 100101.65 (230700) "Сервис" 
Специализация "Автосервис"</t>
  </si>
  <si>
    <t>Методы и средства исследований</t>
  </si>
  <si>
    <t>Менеджмент и маркетинг в сервисе</t>
  </si>
  <si>
    <t>Прогнозирование и планирование в сервисе</t>
  </si>
  <si>
    <t>Проектирование процесса оказания услуг</t>
  </si>
  <si>
    <t>Дисциплины специализации "Автосервис"</t>
  </si>
  <si>
    <t>Автотранспортные средства</t>
  </si>
  <si>
    <t>Система, технология и организация сервиса транспортных средств</t>
  </si>
  <si>
    <t>Организация технического обслуживания и ремонта транспортных средств</t>
  </si>
  <si>
    <t>Итого 9 семестр:</t>
  </si>
  <si>
    <t>Управление затратами на предприятиях сервиса</t>
  </si>
  <si>
    <t>Налоговое планирование в малом бизнесе</t>
  </si>
  <si>
    <t>Обеспечение конкурентоспособности предприятий сферы сервиса</t>
  </si>
  <si>
    <t>Антикризисное управление на предприятиях сервиса</t>
  </si>
  <si>
    <t>Автоматизация управления деятельности предприятия сервиса</t>
  </si>
  <si>
    <t>Государственные экзамены, 2 нед.</t>
  </si>
  <si>
    <t>Преддипломная практика, 6 нед.</t>
  </si>
  <si>
    <t>Дипломное проектирование, 10 нед.</t>
  </si>
  <si>
    <t>Защита выпускной квалификационной работы, 2 нед.</t>
  </si>
  <si>
    <t>Экспертиза и диагностика объектов и систем сервиса</t>
  </si>
  <si>
    <t>Системы автоматизированного проектирования в сервисе</t>
  </si>
  <si>
    <t>Организация автотранспортных предприятий и перевозочных услуг</t>
  </si>
  <si>
    <t>Автоматизация управления предприятиями автосервиса</t>
  </si>
  <si>
    <t>Преддипломная практика, 5 нед.</t>
  </si>
  <si>
    <t>Дипломное проектирование, 13 нед.</t>
  </si>
  <si>
    <t>Защита выпускной квалификационной работы, 1 нед.</t>
  </si>
  <si>
    <t>Экзаменов - 5; зачетов - 3; курсовых работ - 1</t>
  </si>
  <si>
    <t xml:space="preserve">Директор </t>
  </si>
  <si>
    <t>Калининградского филиала СПбГУСЭ</t>
  </si>
  <si>
    <t>Физкультура</t>
  </si>
  <si>
    <t>История</t>
  </si>
  <si>
    <t>Социология</t>
  </si>
  <si>
    <t>Русский язык и культура речи</t>
  </si>
  <si>
    <t>Линейная алгебра</t>
  </si>
  <si>
    <t>Концепции современного естествознания</t>
  </si>
  <si>
    <t>Микроэкономика</t>
  </si>
  <si>
    <t>Макроэкономика</t>
  </si>
  <si>
    <t>Итого 1 семестр:</t>
  </si>
  <si>
    <t>Экзаменов - 4, зачетов - 6</t>
  </si>
  <si>
    <t>Философия</t>
  </si>
  <si>
    <t>Институциональная экономика</t>
  </si>
  <si>
    <t>Экология</t>
  </si>
  <si>
    <t>Мировая экономика и международные экономические отношения</t>
  </si>
  <si>
    <t>Итого 2 семестр:</t>
  </si>
  <si>
    <t>Экзаменов - 5, зачетов - 4</t>
  </si>
  <si>
    <t>Экзаменов - 9, зачетов - 10</t>
  </si>
  <si>
    <t>Введение в профессию</t>
  </si>
  <si>
    <t>Экономическая теория</t>
  </si>
  <si>
    <t>Управление человеческими ресурсами</t>
  </si>
  <si>
    <t>Экзаменов - 4, зачетов - 5</t>
  </si>
  <si>
    <t>1 курс 1 семестр 2012- 2013 уч.год</t>
  </si>
  <si>
    <t>1 курс 2 семестр 2012-2013 уч.г.</t>
  </si>
  <si>
    <t>преподаватель.</t>
  </si>
  <si>
    <t>без факультатива</t>
  </si>
  <si>
    <t>Направление: 080200.62 "Менеджмент"</t>
  </si>
  <si>
    <t xml:space="preserve">Квалификация (степень): Бакалавр </t>
  </si>
  <si>
    <t>Направление: 080100.62 "Экономика"</t>
  </si>
  <si>
    <t xml:space="preserve">Направление: 080500.62 (521500) "Менеджмент" </t>
  </si>
  <si>
    <t>Экзаменов - 9; зачетов - 9; курсовых работ - 1</t>
  </si>
  <si>
    <t>Директор 
Калининградского филиала СПбГУСЭ</t>
  </si>
  <si>
    <t>Экзаменов - 5; зачетов - 4; курсовых работ - 1</t>
  </si>
  <si>
    <t>Экзаменов - 9; зачетов - 9; курсовых работ - 2</t>
  </si>
  <si>
    <t>Экзаменов - 4; зачетов - 6</t>
  </si>
  <si>
    <t>Экзаменов - 7; зачетов - 11; курсовых работ - 1</t>
  </si>
  <si>
    <t>Экзаменов - 8, зачетов - 11</t>
  </si>
  <si>
    <t>Директор
 Калининградского филиала СПбГУСЭ</t>
  </si>
  <si>
    <t>Специальность: 080502.65 (060800) "Экономика и управление на предприятии 
(в сфере сервиса)" 
Специализация "Организация деятельности"</t>
  </si>
  <si>
    <t>Теория вероятностей и математическая статистика</t>
  </si>
  <si>
    <t>2 курс 4 семестр 2013- 2014 уч.год</t>
  </si>
  <si>
    <t>Английский язык, 4 чел.</t>
  </si>
  <si>
    <t>Немецкий язык, 1 чел.</t>
  </si>
  <si>
    <r>
      <t xml:space="preserve">2 курс 3 семестр 2013- 2014 уч.год </t>
    </r>
    <r>
      <rPr>
        <b/>
        <sz val="12"/>
        <rFont val="Times New Roman"/>
        <family val="1"/>
      </rPr>
      <t>(3 сем.-18 нед.; 4 сем.-17нед.), 5 чел.</t>
    </r>
  </si>
  <si>
    <t>30.06.-13.07.14 г.</t>
  </si>
  <si>
    <t>2 курс 3 семестр 2013- 2014 уч.год - 18 нед., 5 чел.</t>
  </si>
  <si>
    <t>2 курс 4 семестр 2013- 2014 уч.год - 18 нед.</t>
  </si>
  <si>
    <t xml:space="preserve">Квалификация: Бакалавр </t>
  </si>
  <si>
    <t>3 курс 5 семестр 2013- 2014 уч.год - 18 нед., 5 чел.</t>
  </si>
  <si>
    <t>Английский язык, 3 чел.</t>
  </si>
  <si>
    <t>Немецкий язык, 2 чел.</t>
  </si>
  <si>
    <t>Эконометрика</t>
  </si>
  <si>
    <t>Деньги, кредит, банки</t>
  </si>
  <si>
    <t>Делопроизводство и корреспонденция</t>
  </si>
  <si>
    <t>Экономика сферы сервиса</t>
  </si>
  <si>
    <t>3 курс 6 семестр 2013- 2014 уч.год - 17 нед.</t>
  </si>
  <si>
    <t>Финансы</t>
  </si>
  <si>
    <t>Экономика труда</t>
  </si>
  <si>
    <t>Макроэкономическое планирование и прогнозирование</t>
  </si>
  <si>
    <t>Анализ и планирование деятельности предприятий сервиса</t>
  </si>
  <si>
    <t>Экзаменов - 8; зачетов - 9; курсовых работ - 2</t>
  </si>
  <si>
    <t>30.06.-13.07.2014 г.</t>
  </si>
  <si>
    <t>Контр.раб.
Курс.пр.
Курс.раб..</t>
  </si>
  <si>
    <t>Направление: 080100.62  "Экономика" 
Профиль: "Экономика предприятий и организаций"
Специализация: Экономика предприятий сервиса</t>
  </si>
  <si>
    <t>3 курс 5 семестр 2013- 2014 уч.год - 18 нед., 7 чел.</t>
  </si>
  <si>
    <t>Немецкий язык, 3 чел.</t>
  </si>
  <si>
    <t>Финансовый и управленческий учет и анализ</t>
  </si>
  <si>
    <t>Менеджмент малых предприятий сферы сервиса</t>
  </si>
  <si>
    <t>Экономика малого бизнеса в сфере сервиса</t>
  </si>
  <si>
    <t>Информационные технологии в менеджменте</t>
  </si>
  <si>
    <t>Корпоративная социальная ответственность</t>
  </si>
  <si>
    <t>Организация обслуживания в сфере сервиса</t>
  </si>
  <si>
    <t xml:space="preserve">Системный анализ </t>
  </si>
  <si>
    <t>Производственный и инновационный менеджмент</t>
  </si>
  <si>
    <t>Экзаменов - 3; зачетов - 6</t>
  </si>
  <si>
    <t>Экзаменов - 4; зачетов - 6; курсовых работ - 1</t>
  </si>
  <si>
    <t>Автоматизированные системы управления малыми предприятиями сферы сервиса</t>
  </si>
  <si>
    <t>Микроэкономической планирование и прогнозирование</t>
  </si>
  <si>
    <t>Организация деятельности предприятий  сервиса</t>
  </si>
  <si>
    <t>Направление: 080200.62  "Менеджмент" 
Профиль: "Управление малым бизнесом"
Специализация: Управление малым бизнесом в сфере сервиса</t>
  </si>
  <si>
    <t xml:space="preserve">Направление: 080100.62 (521600) "Экономика" </t>
  </si>
  <si>
    <t>19.05.-29.05.2014 г.</t>
  </si>
  <si>
    <t>Преддипломная практика, 4 недели</t>
  </si>
  <si>
    <t>Государственные экзамены, 1 неделя</t>
  </si>
  <si>
    <t>12.05. - 18.05.14 г.</t>
  </si>
  <si>
    <t>Защита выпускной квалификационной работы, 1 неделя</t>
  </si>
  <si>
    <t>30.06. - 06.07.14 г.</t>
  </si>
  <si>
    <t>Экономический анализ</t>
  </si>
  <si>
    <t>Комплексный экономический анализ хозяйственной деятельности</t>
  </si>
  <si>
    <t>Национальная экономика</t>
  </si>
  <si>
    <t>Экономика отраслевых рынков</t>
  </si>
  <si>
    <t>Экономика общественного сектора</t>
  </si>
  <si>
    <t>Экзаменов - 4; зачетов - 2; курсовых  работ - 1</t>
  </si>
  <si>
    <t>Экзаменов - 9; зачетов - 5; курсовых работ - 1</t>
  </si>
  <si>
    <t>4 курс 7 семестр 2013- 2014 уч.год -13 нед., 3 чел.</t>
  </si>
  <si>
    <t>4 курс 8 семестр 2013- 2014 уч.год - 13 нед.</t>
  </si>
  <si>
    <t>Преддипломная практика, 2 недели</t>
  </si>
  <si>
    <t>12.05.-25.05.2014 г.</t>
  </si>
  <si>
    <t>26.05. - 01.06.14 г.</t>
  </si>
  <si>
    <t>Дипломное проектирование, 4 нед.</t>
  </si>
  <si>
    <t>02.06. - 29.06.14 г.</t>
  </si>
  <si>
    <t>4 курс 7 семестр 2013- 2014 уч.год -15 нед., 5 чел.</t>
  </si>
  <si>
    <t>4 курс 8 семестр 2013- 2014 уч.год - 12 нед.</t>
  </si>
  <si>
    <t>Информационные технологии управления</t>
  </si>
  <si>
    <t>Управление затратами</t>
  </si>
  <si>
    <t>Разработка управленческих решений</t>
  </si>
  <si>
    <t>Экономика сферы сервиса и организация обслуживания населения</t>
  </si>
  <si>
    <t>Антикризисное управление</t>
  </si>
  <si>
    <t>27.01.-09.02.2014 г.</t>
  </si>
  <si>
    <t>23.06.-20.07.2014 г.</t>
  </si>
  <si>
    <t>4 курс 8 семестр 2013- 2014 уч.год - 16 нед.</t>
  </si>
  <si>
    <t>Направление: 100100.62 "Сервис" (ИМ)</t>
  </si>
  <si>
    <t>4 курс 7 семестр 2013- 2014 уч.год -17 недель, 3 чел.</t>
  </si>
  <si>
    <t>Преддипломная практика, 4 нед.</t>
  </si>
  <si>
    <t>28.04. - 25.05.14 г.</t>
  </si>
  <si>
    <t>Государственный экзамен, 1 нед.</t>
  </si>
  <si>
    <t>4 курс 8 семестр 2013- 2014 уч.год - 11 недель</t>
  </si>
  <si>
    <t>Рисунок и художественная графика</t>
  </si>
  <si>
    <t>Химизация технологических процессов</t>
  </si>
  <si>
    <t>Технология швейных изделий из различных материалов</t>
  </si>
  <si>
    <t>Конструирование изделий из различных материалов</t>
  </si>
  <si>
    <t>Художественное конструирование одежды</t>
  </si>
  <si>
    <t>Процессы подготовительно-раскройного производства</t>
  </si>
  <si>
    <t>Конструкторско-технологическая подготовка производства</t>
  </si>
  <si>
    <t>Экзаменов - 4; зачетов - 5; 
курсовых проектов - 1; курсовых  работ - 1</t>
  </si>
  <si>
    <t>Экзаменов - 8; зачетов - 9; 
курсовых проектов - 3; курсовых работ - 1</t>
  </si>
  <si>
    <t>Экзаменов - 4; зачетов - 4; курсовых проектов - 2</t>
  </si>
  <si>
    <t>15.07. - 28.07.2014 г.</t>
  </si>
  <si>
    <t>Направление: 100100.62 "Сервис" 
Профиль "Социокультурный сервис"</t>
  </si>
  <si>
    <t>Производственная практика, 2 нед.</t>
  </si>
  <si>
    <t>Психдиагностика</t>
  </si>
  <si>
    <t>Инновационные технологии в сервисе</t>
  </si>
  <si>
    <t>Цветоведение и колористика</t>
  </si>
  <si>
    <t>Менеджмент в сервисе</t>
  </si>
  <si>
    <t>Маркетинг в сервисе</t>
  </si>
  <si>
    <t>Предметы социокультурного сервиса</t>
  </si>
  <si>
    <t>Проектирование услуг в социокультурном сервисе</t>
  </si>
  <si>
    <t>3 курс 5 семестр 2013- 2014 уч.год - 2 чел. - 17 нед.</t>
  </si>
  <si>
    <t>Экзаменов - 5; зачетов - 4; 
курсовых  работ - 1</t>
  </si>
  <si>
    <t>Экзаменов - 9; зачетов - 10; 
курсовых работ - 2</t>
  </si>
  <si>
    <t>Направление: 100400.62 "Туризм" 
Профиль: "Технология и организация туроператорских и турагентских услуг"
Специализация: Въездной и внутренний туризм</t>
  </si>
  <si>
    <t>Квалификация: Бакалавр</t>
  </si>
  <si>
    <t>3 курс 5 семестр 2013- 2014 уч.год - 17 нед., 2 чел.</t>
  </si>
  <si>
    <t>3 курс 6 семестр 2013- 2014 уч.год, 18 нед.</t>
  </si>
  <si>
    <t>Английский язык, 1 чел.</t>
  </si>
  <si>
    <t>Организация туристской деятельности</t>
  </si>
  <si>
    <t>Информационные технологии в туристской индустрии</t>
  </si>
  <si>
    <t>Маркетинг в туристской индустрии</t>
  </si>
  <si>
    <t>Технологии продаж</t>
  </si>
  <si>
    <t>Английский язык (второй), 1 чел.</t>
  </si>
  <si>
    <t>Немецкий язык (второй), 1 чел.</t>
  </si>
  <si>
    <t>Технология туропертоской и турагентской деятельности</t>
  </si>
  <si>
    <t>Деловой английский язык, 1 чел.</t>
  </si>
  <si>
    <t>Деловой немецкий язык, 1 чел.</t>
  </si>
  <si>
    <t>Гостиничное дело</t>
  </si>
  <si>
    <t>Логистическое обслуживание туриндустрии</t>
  </si>
  <si>
    <t>Технология оказхания услуг во внутреннем туризме</t>
  </si>
  <si>
    <t>Экзаменов - 4; зачетов - 4; курсовых  работ - 1</t>
  </si>
  <si>
    <t>Экзаменов - 7; зачетов - 10; 
курсовых работ - 1</t>
  </si>
  <si>
    <t>Экзаменов - 8; зачетов - 6; курсовых работ - 2</t>
  </si>
  <si>
    <t>Индивидуальный учебный график</t>
  </si>
  <si>
    <t>Утверждаю:</t>
  </si>
  <si>
    <t>Студентки 3 курса очной формы обучения</t>
  </si>
  <si>
    <t>3 курс 5 семестр 2013- 2014 уч.год - 17 нед.</t>
  </si>
  <si>
    <t>к-во час.</t>
  </si>
  <si>
    <t>Протокол Ученого совета КФ СПбГУСЭ</t>
  </si>
  <si>
    <t>от  "____"_____2013 г.</t>
  </si>
  <si>
    <t>(ф.и.о.студента)</t>
  </si>
  <si>
    <t>Согласовано:</t>
  </si>
  <si>
    <t>Студент</t>
  </si>
  <si>
    <t>подпись</t>
  </si>
  <si>
    <t>ф.и.о.</t>
  </si>
  <si>
    <t>12*17=</t>
  </si>
  <si>
    <t>в семестр</t>
  </si>
  <si>
    <t>204/510</t>
  </si>
  <si>
    <t>к=0,4</t>
  </si>
  <si>
    <t>6 час. В день по уч.плану</t>
  </si>
  <si>
    <t>5,5 чс. В день по уч. Плану</t>
  </si>
  <si>
    <t>11 час. В нед по инд. Графику</t>
  </si>
  <si>
    <t>12 час. В нед. По ин. Графику</t>
  </si>
  <si>
    <t>11*17=</t>
  </si>
  <si>
    <t>187/464=</t>
  </si>
  <si>
    <t>6 чс. В день по уч. Плану</t>
  </si>
  <si>
    <t>12 час. В нед по инд. Графику</t>
  </si>
  <si>
    <t>204/510=</t>
  </si>
  <si>
    <t>5,5 час. В день</t>
  </si>
  <si>
    <t>11 час. В неделю</t>
  </si>
  <si>
    <t>11*18=</t>
  </si>
  <si>
    <t>198/494=</t>
  </si>
  <si>
    <t>4 курс 7 семестр 2013- 2014 уч.год -13 нед.</t>
  </si>
  <si>
    <t>10,8 час.в неделю</t>
  </si>
  <si>
    <t>5,4 часа в день</t>
  </si>
  <si>
    <t>10,8*13=</t>
  </si>
  <si>
    <t>140,4/351=</t>
  </si>
  <si>
    <t>4,8 час в день</t>
  </si>
  <si>
    <t>10 часов в неделю</t>
  </si>
  <si>
    <t>10*13=</t>
  </si>
  <si>
    <t>130/312=</t>
  </si>
  <si>
    <t>коэф.</t>
  </si>
  <si>
    <t>29,2 часа в неделю</t>
  </si>
  <si>
    <t>6 час. В день</t>
  </si>
  <si>
    <t>12 часов в неделю</t>
  </si>
  <si>
    <t>204/496=</t>
  </si>
  <si>
    <t>27 часов в неделю</t>
  </si>
  <si>
    <t>10,8 часов в неделю</t>
  </si>
  <si>
    <t>10,8*11=</t>
  </si>
  <si>
    <t>118,8/297=</t>
  </si>
  <si>
    <t>4 курс 7 семестр 2013- 2014 уч.год -17 недель</t>
  </si>
  <si>
    <r>
      <t xml:space="preserve">МИНОБРНАУКИ РОССИИ
федеральное государственное бюджетное образовательное учреждение высшего профессионального образования
"Санкт-Петербургский государственный университет сервиса и экономики"
</t>
    </r>
    <r>
      <rPr>
        <b/>
        <sz val="12"/>
        <rFont val="Times New Roman"/>
        <family val="1"/>
      </rPr>
      <t>Калининградский филиал</t>
    </r>
  </si>
  <si>
    <t>УТВЕРЖДАЮ</t>
  </si>
  <si>
    <t>Директор филиала</t>
  </si>
  <si>
    <t>Прготокол №______ от "_____"____2013 г. заседания кафедры "Менеджмент"</t>
  </si>
  <si>
    <t>ИНДИВИДУАЛЬНЫЙ ГРАФИК ОБУЧЕНИЯ</t>
  </si>
  <si>
    <t>№</t>
  </si>
  <si>
    <r>
      <t xml:space="preserve">Форма и сроки отчетности
</t>
    </r>
    <r>
      <rPr>
        <u val="single"/>
        <sz val="10"/>
        <rFont val="Times New Roman"/>
        <family val="1"/>
      </rPr>
      <t>(Заполняется преподавателем)</t>
    </r>
  </si>
  <si>
    <r>
      <t xml:space="preserve">Даты консультаций
</t>
    </r>
    <r>
      <rPr>
        <u val="single"/>
        <sz val="10"/>
        <rFont val="Times New Roman"/>
        <family val="1"/>
      </rPr>
      <t>(заполняется преподавателем)</t>
    </r>
  </si>
  <si>
    <t>ФИО, подпись зав.кафедрой</t>
  </si>
  <si>
    <t>ФИО, подпись преподавателя</t>
  </si>
  <si>
    <t>Студентка</t>
  </si>
  <si>
    <t>Ознакомелена:</t>
  </si>
  <si>
    <t>(подпись)</t>
  </si>
  <si>
    <t>(расшифровка подписи)</t>
  </si>
  <si>
    <t>Масягутова Я.Р</t>
  </si>
  <si>
    <t>"____"_______2013 г.</t>
  </si>
  <si>
    <t>Лаб.,практ.работы
Курс.пр.
Курс.раб.</t>
  </si>
  <si>
    <t>Направление: 100100.62 "Сервис 
Профиль: Социокультурный сервис
на 5 семестр 2013-2014 учебного года - 17 недель</t>
  </si>
  <si>
    <t>Психодиагностика</t>
  </si>
  <si>
    <r>
      <t xml:space="preserve">Студентки 3 курса очной формы  </t>
    </r>
    <r>
      <rPr>
        <b/>
        <u val="single"/>
        <sz val="14"/>
        <rFont val="Times New Roman"/>
        <family val="1"/>
      </rPr>
      <t>МАСЯГУТОВОЙ Я.Р.</t>
    </r>
    <r>
      <rPr>
        <b/>
        <sz val="14"/>
        <rFont val="Times New Roman"/>
        <family val="1"/>
      </rPr>
      <t xml:space="preserve"> </t>
    </r>
  </si>
  <si>
    <t>Лаб.,практ.
работы
Курс.пр.
Курс.раб.</t>
  </si>
  <si>
    <t>_______________________к.э.н.Шиянова Л.А.</t>
  </si>
  <si>
    <t>Направление: 100100.62 "Сервис 
Профиль: Социокультурный сервис
на  семестр 2013-2014 учебного года - 17 недель</t>
  </si>
  <si>
    <t>"____"_______20____ г.</t>
  </si>
  <si>
    <t>5 курс 9 семестр 2013- 2014 уч.год - 18 нед.; 5 чел.</t>
  </si>
  <si>
    <t>Экзаменов - 5; зачетов - 4; 
курсовых работ - 2</t>
  </si>
  <si>
    <t>5 курс 9 семестр 2013- 2014 уч.год; 14 недель; 7 чел.</t>
  </si>
  <si>
    <t>Экзаменов - 5; зачетов - 2; 
курсовых работ - 2</t>
  </si>
  <si>
    <t>Срок обучения: 2 года 10 месяцев</t>
  </si>
  <si>
    <t>Специальность: 101101.51 "Гостиничный сервис"</t>
  </si>
  <si>
    <t xml:space="preserve">Квалификация: менеджер </t>
  </si>
  <si>
    <t>10 чел.</t>
  </si>
  <si>
    <t>Русский язык</t>
  </si>
  <si>
    <t>1 курс 1 семестр 2013- 2014 уч.год - 17 недель</t>
  </si>
  <si>
    <t>1 курс 2 семестр 2013-2014 уч.г. - 22 недели</t>
  </si>
  <si>
    <t>Контр.раб.</t>
  </si>
  <si>
    <t>Литература</t>
  </si>
  <si>
    <t>Обществознание</t>
  </si>
  <si>
    <t>Естествознание</t>
  </si>
  <si>
    <t>ОБЖ</t>
  </si>
  <si>
    <t>Информатика и ИКТ</t>
  </si>
  <si>
    <t>Экономика</t>
  </si>
  <si>
    <t>Экзаменов - 4; зачетов - 10; 
контрольных работ - 11</t>
  </si>
  <si>
    <t>Экзаменов - 0; зачетов - 5;  контрольных работ - 8</t>
  </si>
  <si>
    <t>Экзаменов - 4; зачетов - 5; контрольных работ - 3</t>
  </si>
  <si>
    <t>Студентки 4 курса очной формы обучения</t>
  </si>
  <si>
    <t>Организационно-экономическое и нормативное обеспечение деятельности предприятий сервиса</t>
  </si>
  <si>
    <t>4 курс 7 семестр 2013- 2014 уч.год - 16 нед., 8 чел.</t>
  </si>
  <si>
    <t>14.04.-11.05.2014 г.</t>
  </si>
  <si>
    <t>10.02.-23.03.2014 г.</t>
  </si>
  <si>
    <t>Профессионально-ориентированная практика, 4 нед.</t>
  </si>
  <si>
    <t>02.09.-29.09.2013 г.</t>
  </si>
  <si>
    <t>Направление: 100400.62 "Туризм" 
Профиль: "Технология и организация туроператорских и турагентских услуг"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</si>
</sst>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17">
    <font>
      <sz val="10"/>
      <name val="Arial Cyr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17" applyFont="1" applyFill="1" applyAlignment="1">
      <alignment horizontal="left" vertical="center"/>
      <protection/>
    </xf>
    <xf numFmtId="0" fontId="3" fillId="0" borderId="0" xfId="17" applyFont="1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6" fillId="0" borderId="0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right" vertical="center"/>
      <protection/>
    </xf>
    <xf numFmtId="0" fontId="3" fillId="0" borderId="1" xfId="17" applyFont="1" applyFill="1" applyBorder="1" applyAlignment="1">
      <alignment vertical="center"/>
      <protection/>
    </xf>
    <xf numFmtId="0" fontId="6" fillId="0" borderId="0" xfId="17" applyFont="1" applyFill="1" applyAlignment="1">
      <alignment horizontal="center" vertical="center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5" fillId="0" borderId="3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left" vertical="center" wrapText="1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7" fillId="0" borderId="2" xfId="17" applyFont="1" applyFill="1" applyBorder="1" applyAlignment="1">
      <alignment vertical="center"/>
      <protection/>
    </xf>
    <xf numFmtId="0" fontId="5" fillId="0" borderId="2" xfId="17" applyFont="1" applyFill="1" applyBorder="1" applyAlignment="1">
      <alignment vertical="center"/>
      <protection/>
    </xf>
    <xf numFmtId="0" fontId="5" fillId="0" borderId="2" xfId="1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7" fillId="0" borderId="5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0" fontId="8" fillId="0" borderId="8" xfId="17" applyFont="1" applyFill="1" applyBorder="1" applyAlignment="1">
      <alignment horizontal="center" vertical="center" wrapText="1"/>
      <protection/>
    </xf>
    <xf numFmtId="0" fontId="7" fillId="0" borderId="6" xfId="17" applyFont="1" applyFill="1" applyBorder="1" applyAlignment="1">
      <alignment vertical="center"/>
      <protection/>
    </xf>
    <xf numFmtId="0" fontId="5" fillId="0" borderId="5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left" vertical="center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/>
      <protection/>
    </xf>
    <xf numFmtId="0" fontId="8" fillId="0" borderId="11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/>
      <protection/>
    </xf>
    <xf numFmtId="0" fontId="7" fillId="0" borderId="0" xfId="17" applyFont="1" applyFill="1" applyBorder="1" applyAlignment="1">
      <alignment horizontal="center" vertical="center" wrapText="1"/>
      <protection/>
    </xf>
    <xf numFmtId="0" fontId="6" fillId="0" borderId="0" xfId="17" applyFont="1" applyFill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left" vertical="center" wrapText="1"/>
      <protection/>
    </xf>
    <xf numFmtId="0" fontId="7" fillId="0" borderId="9" xfId="17" applyFont="1" applyFill="1" applyBorder="1" applyAlignment="1">
      <alignment horizontal="center" vertical="center" wrapText="1"/>
      <protection/>
    </xf>
    <xf numFmtId="0" fontId="5" fillId="0" borderId="9" xfId="17" applyFont="1" applyFill="1" applyBorder="1" applyAlignment="1">
      <alignment vertical="center"/>
      <protection/>
    </xf>
    <xf numFmtId="0" fontId="7" fillId="0" borderId="13" xfId="17" applyFont="1" applyFill="1" applyBorder="1" applyAlignment="1">
      <alignment horizontal="center" vertical="center" wrapText="1"/>
      <protection/>
    </xf>
    <xf numFmtId="0" fontId="5" fillId="0" borderId="9" xfId="17" applyFont="1" applyFill="1" applyBorder="1" applyAlignment="1">
      <alignment horizontal="left" vertical="center" wrapText="1"/>
      <protection/>
    </xf>
    <xf numFmtId="0" fontId="6" fillId="0" borderId="2" xfId="17" applyFont="1" applyFill="1" applyBorder="1" applyAlignment="1">
      <alignment horizontal="left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9" xfId="1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7" fillId="0" borderId="9" xfId="17" applyFont="1" applyFill="1" applyBorder="1" applyAlignment="1">
      <alignment vertical="center"/>
      <protection/>
    </xf>
    <xf numFmtId="0" fontId="5" fillId="0" borderId="9" xfId="17" applyFont="1" applyFill="1" applyBorder="1" applyAlignment="1">
      <alignment horizontal="left" vertical="center"/>
      <protection/>
    </xf>
    <xf numFmtId="0" fontId="7" fillId="0" borderId="3" xfId="17" applyFont="1" applyFill="1" applyBorder="1" applyAlignment="1">
      <alignment horizontal="left" vertical="center" wrapText="1"/>
      <protection/>
    </xf>
    <xf numFmtId="0" fontId="7" fillId="0" borderId="10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left" vertical="center" wrapText="1"/>
      <protection/>
    </xf>
    <xf numFmtId="0" fontId="5" fillId="0" borderId="14" xfId="17" applyFont="1" applyFill="1" applyBorder="1" applyAlignment="1">
      <alignment horizontal="center" vertical="center"/>
      <protection/>
    </xf>
    <xf numFmtId="0" fontId="5" fillId="0" borderId="3" xfId="17" applyFont="1" applyFill="1" applyBorder="1" applyAlignment="1">
      <alignment vertical="center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7" fillId="0" borderId="15" xfId="17" applyFont="1" applyFill="1" applyBorder="1" applyAlignment="1">
      <alignment horizontal="center" vertical="center"/>
      <protection/>
    </xf>
    <xf numFmtId="0" fontId="7" fillId="0" borderId="15" xfId="17" applyFont="1" applyFill="1" applyBorder="1" applyAlignment="1">
      <alignment horizontal="left" vertical="center" wrapText="1"/>
      <protection/>
    </xf>
    <xf numFmtId="0" fontId="5" fillId="0" borderId="15" xfId="17" applyFont="1" applyFill="1" applyBorder="1" applyAlignment="1">
      <alignment horizontal="center" vertical="center" wrapText="1"/>
      <protection/>
    </xf>
    <xf numFmtId="0" fontId="7" fillId="0" borderId="15" xfId="17" applyFont="1" applyFill="1" applyBorder="1" applyAlignment="1">
      <alignment horizontal="center" vertical="center"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5" fillId="0" borderId="15" xfId="1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6" fillId="0" borderId="17" xfId="17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17" applyFont="1" applyFill="1" applyAlignment="1">
      <alignment horizontal="center" vertical="center"/>
      <protection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2" xfId="17" applyFont="1" applyFill="1" applyBorder="1" applyAlignment="1">
      <alignment horizontal="center" vertical="center" wrapText="1"/>
      <protection/>
    </xf>
    <xf numFmtId="0" fontId="7" fillId="0" borderId="18" xfId="17" applyFont="1" applyFill="1" applyBorder="1" applyAlignment="1">
      <alignment horizontal="left" vertical="center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0" xfId="17" applyFont="1" applyFill="1" applyBorder="1" applyAlignment="1">
      <alignment horizontal="center" vertical="center"/>
      <protection/>
    </xf>
    <xf numFmtId="0" fontId="5" fillId="0" borderId="3" xfId="17" applyFont="1" applyFill="1" applyBorder="1" applyAlignment="1">
      <alignment horizontal="left" vertical="center"/>
      <protection/>
    </xf>
    <xf numFmtId="0" fontId="7" fillId="0" borderId="6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left" vertical="center"/>
      <protection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/>
    </xf>
    <xf numFmtId="0" fontId="7" fillId="0" borderId="0" xfId="17" applyFont="1" applyFill="1" applyAlignment="1">
      <alignment horizontal="left" vertical="center" wrapText="1"/>
      <protection/>
    </xf>
    <xf numFmtId="0" fontId="7" fillId="0" borderId="1" xfId="17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3" fillId="0" borderId="5" xfId="17" applyFont="1" applyFill="1" applyBorder="1" applyAlignment="1">
      <alignment horizontal="center" vertical="center" wrapText="1"/>
      <protection/>
    </xf>
    <xf numFmtId="165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0" fillId="0" borderId="2" xfId="0" applyFill="1" applyBorder="1" applyAlignment="1">
      <alignment horizontal="left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6" fillId="0" borderId="9" xfId="1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6" fillId="0" borderId="6" xfId="17" applyFont="1" applyFill="1" applyBorder="1" applyAlignment="1">
      <alignment horizontal="center" vertical="center" wrapText="1"/>
      <protection/>
    </xf>
    <xf numFmtId="0" fontId="6" fillId="0" borderId="13" xfId="17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17" applyFont="1" applyFill="1" applyBorder="1" applyAlignment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7" xfId="17" applyFont="1" applyFill="1" applyBorder="1" applyAlignment="1">
      <alignment horizontal="center" vertical="center"/>
      <protection/>
    </xf>
    <xf numFmtId="0" fontId="7" fillId="0" borderId="17" xfId="17" applyFont="1" applyFill="1" applyBorder="1" applyAlignment="1">
      <alignment horizontal="left" vertical="center" wrapText="1"/>
      <protection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" xfId="17" applyFont="1" applyFill="1" applyBorder="1" applyAlignment="1">
      <alignment horizontal="center" vertical="center" wrapText="1"/>
      <protection/>
    </xf>
    <xf numFmtId="0" fontId="6" fillId="0" borderId="23" xfId="17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5" fillId="0" borderId="2" xfId="17" applyFont="1" applyFill="1" applyBorder="1" applyAlignment="1">
      <alignment horizontal="center" vertical="center" wrapText="1"/>
      <protection/>
    </xf>
    <xf numFmtId="0" fontId="12" fillId="0" borderId="2" xfId="1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17" applyFont="1" applyFill="1" applyBorder="1" applyAlignment="1">
      <alignment horizontal="center" vertical="center" wrapText="1"/>
      <protection/>
    </xf>
    <xf numFmtId="0" fontId="6" fillId="0" borderId="27" xfId="17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9" fillId="0" borderId="6" xfId="17" applyFont="1" applyFill="1" applyBorder="1" applyAlignment="1">
      <alignment horizontal="left" vertical="center" wrapText="1"/>
      <protection/>
    </xf>
    <xf numFmtId="0" fontId="7" fillId="0" borderId="18" xfId="17" applyFont="1" applyFill="1" applyBorder="1" applyAlignment="1">
      <alignment vertical="center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28" xfId="17" applyFont="1" applyFill="1" applyBorder="1" applyAlignment="1">
      <alignment horizontal="center" vertical="center" wrapText="1"/>
      <protection/>
    </xf>
    <xf numFmtId="0" fontId="6" fillId="0" borderId="21" xfId="17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right" wrapText="1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17" applyFont="1" applyFill="1" applyBorder="1" applyAlignment="1">
      <alignment horizontal="center" vertical="center" wrapText="1"/>
      <protection/>
    </xf>
    <xf numFmtId="0" fontId="6" fillId="0" borderId="18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6" fillId="0" borderId="11" xfId="17" applyFont="1" applyFill="1" applyBorder="1" applyAlignment="1">
      <alignment horizontal="center" vertical="center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30" xfId="17" applyFont="1" applyFill="1" applyBorder="1" applyAlignment="1">
      <alignment horizontal="center" vertical="center" wrapText="1"/>
      <protection/>
    </xf>
    <xf numFmtId="0" fontId="6" fillId="0" borderId="3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7" fillId="0" borderId="18" xfId="17" applyFont="1" applyFill="1" applyBorder="1" applyAlignment="1">
      <alignment horizontal="left" vertical="center"/>
      <protection/>
    </xf>
    <xf numFmtId="0" fontId="9" fillId="0" borderId="32" xfId="17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3" fillId="0" borderId="5" xfId="17" applyFont="1" applyFill="1" applyBorder="1" applyAlignment="1">
      <alignment horizontal="center" vertical="center" wrapText="1"/>
      <protection/>
    </xf>
    <xf numFmtId="0" fontId="3" fillId="0" borderId="28" xfId="17" applyFont="1" applyFill="1" applyBorder="1" applyAlignment="1">
      <alignment horizontal="center" vertical="center" wrapText="1"/>
      <protection/>
    </xf>
    <xf numFmtId="0" fontId="3" fillId="0" borderId="21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horizontal="left" vertical="center" wrapText="1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/>
      <protection/>
    </xf>
    <xf numFmtId="0" fontId="6" fillId="0" borderId="32" xfId="17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6" xfId="17" applyFont="1" applyFill="1" applyBorder="1" applyAlignment="1">
      <alignment horizontal="left" vertical="center" wrapText="1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6" fillId="0" borderId="5" xfId="17" applyFont="1" applyFill="1" applyBorder="1" applyAlignment="1">
      <alignment horizontal="left" vertical="center" wrapText="1"/>
      <protection/>
    </xf>
    <xf numFmtId="0" fontId="6" fillId="0" borderId="8" xfId="17" applyFont="1" applyFill="1" applyBorder="1" applyAlignment="1">
      <alignment horizontal="left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6" fillId="0" borderId="8" xfId="17" applyFont="1" applyFill="1" applyBorder="1" applyAlignment="1">
      <alignment horizontal="center" vertical="center" wrapText="1"/>
      <protection/>
    </xf>
    <xf numFmtId="0" fontId="2" fillId="0" borderId="0" xfId="17" applyFont="1" applyFill="1" applyAlignment="1">
      <alignment horizontal="left" vertical="center"/>
      <protection/>
    </xf>
    <xf numFmtId="0" fontId="4" fillId="0" borderId="0" xfId="17" applyFont="1" applyFill="1" applyAlignment="1">
      <alignment horizontal="right" vertical="center"/>
      <protection/>
    </xf>
    <xf numFmtId="0" fontId="9" fillId="0" borderId="0" xfId="17" applyFont="1" applyFill="1" applyAlignment="1">
      <alignment horizontal="left" vertical="center"/>
      <protection/>
    </xf>
    <xf numFmtId="0" fontId="6" fillId="0" borderId="0" xfId="17" applyFont="1" applyFill="1" applyAlignment="1">
      <alignment horizontal="left" vertical="center"/>
      <protection/>
    </xf>
    <xf numFmtId="0" fontId="7" fillId="0" borderId="0" xfId="17" applyFont="1" applyFill="1" applyAlignment="1">
      <alignment horizontal="right" vertical="center" wrapText="1"/>
      <protection/>
    </xf>
    <xf numFmtId="0" fontId="4" fillId="0" borderId="0" xfId="17" applyFont="1" applyFill="1" applyAlignment="1">
      <alignment horizontal="left" vertical="center"/>
      <protection/>
    </xf>
    <xf numFmtId="0" fontId="4" fillId="0" borderId="0" xfId="17" applyFont="1" applyFill="1" applyAlignment="1">
      <alignment horizontal="left" vertical="center" wrapText="1"/>
      <protection/>
    </xf>
    <xf numFmtId="0" fontId="7" fillId="0" borderId="0" xfId="17" applyFont="1" applyFill="1" applyAlignment="1">
      <alignment horizontal="right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28" xfId="17" applyFont="1" applyFill="1" applyBorder="1" applyAlignment="1">
      <alignment horizontal="center" vertical="center" wrapText="1"/>
      <protection/>
    </xf>
    <xf numFmtId="0" fontId="5" fillId="0" borderId="21" xfId="17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30" xfId="17" applyFont="1" applyFill="1" applyBorder="1" applyAlignment="1">
      <alignment horizontal="center" vertical="center" wrapText="1"/>
      <protection/>
    </xf>
    <xf numFmtId="0" fontId="8" fillId="0" borderId="31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28" xfId="17" applyFont="1" applyFill="1" applyBorder="1" applyAlignment="1">
      <alignment horizontal="center" vertical="center" wrapText="1"/>
      <protection/>
    </xf>
    <xf numFmtId="0" fontId="8" fillId="0" borderId="21" xfId="17" applyFont="1" applyFill="1" applyBorder="1" applyAlignment="1">
      <alignment horizontal="center" vertical="center" wrapText="1"/>
      <protection/>
    </xf>
    <xf numFmtId="0" fontId="8" fillId="0" borderId="4" xfId="17" applyFont="1" applyFill="1" applyBorder="1" applyAlignment="1">
      <alignment horizontal="center" vertical="center" wrapText="1"/>
      <protection/>
    </xf>
    <xf numFmtId="0" fontId="6" fillId="0" borderId="33" xfId="17" applyFont="1" applyFill="1" applyBorder="1" applyAlignment="1">
      <alignment horizontal="center" vertical="center" wrapText="1"/>
      <protection/>
    </xf>
    <xf numFmtId="0" fontId="6" fillId="0" borderId="34" xfId="17" applyFont="1" applyFill="1" applyBorder="1" applyAlignment="1">
      <alignment horizontal="center" vertical="center" wrapText="1"/>
      <protection/>
    </xf>
    <xf numFmtId="0" fontId="6" fillId="0" borderId="35" xfId="17" applyFont="1" applyFill="1" applyBorder="1" applyAlignment="1">
      <alignment horizontal="center" vertical="center" wrapText="1"/>
      <protection/>
    </xf>
    <xf numFmtId="0" fontId="12" fillId="0" borderId="18" xfId="17" applyFont="1" applyFill="1" applyBorder="1" applyAlignment="1">
      <alignment horizontal="center" vertical="top"/>
      <protection/>
    </xf>
    <xf numFmtId="0" fontId="9" fillId="0" borderId="0" xfId="17" applyFont="1" applyFill="1" applyAlignment="1">
      <alignment horizontal="right" vertical="center"/>
      <protection/>
    </xf>
    <xf numFmtId="0" fontId="7" fillId="0" borderId="0" xfId="17" applyFont="1" applyFill="1" applyBorder="1" applyAlignment="1">
      <alignment horizontal="right" vertical="center"/>
      <protection/>
    </xf>
    <xf numFmtId="0" fontId="2" fillId="0" borderId="0" xfId="17" applyFont="1" applyFill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P22" sqref="P22"/>
    </sheetView>
  </sheetViews>
  <sheetFormatPr defaultColWidth="9.00390625" defaultRowHeight="12.75"/>
  <cols>
    <col min="1" max="1" width="5.375" style="23" customWidth="1"/>
    <col min="2" max="2" width="34.875" style="23" customWidth="1"/>
    <col min="3" max="3" width="7.00390625" style="23" customWidth="1"/>
    <col min="4" max="4" width="8.625" style="23" customWidth="1"/>
    <col min="5" max="5" width="7.875" style="23" customWidth="1"/>
    <col min="6" max="6" width="7.625" style="23" customWidth="1"/>
    <col min="7" max="7" width="6.00390625" style="23" customWidth="1"/>
    <col min="8" max="8" width="5.625" style="56" customWidth="1"/>
    <col min="9" max="9" width="10.25390625" style="23" customWidth="1"/>
    <col min="10" max="10" width="11.25390625" style="23" customWidth="1"/>
    <col min="11" max="11" width="9.875" style="23" customWidth="1"/>
    <col min="12" max="12" width="22.375" style="23" customWidth="1"/>
    <col min="13" max="16384" width="9.125" style="23" customWidth="1"/>
  </cols>
  <sheetData>
    <row r="1" spans="1:12" ht="20.25">
      <c r="A1" s="273" t="s">
        <v>13</v>
      </c>
      <c r="B1" s="273"/>
      <c r="C1" s="273"/>
      <c r="D1" s="2"/>
      <c r="E1" s="274" t="s">
        <v>14</v>
      </c>
      <c r="F1" s="274"/>
      <c r="G1" s="274"/>
      <c r="H1" s="274"/>
      <c r="I1" s="274"/>
      <c r="J1" s="274"/>
      <c r="K1" s="2"/>
      <c r="L1" s="3"/>
    </row>
    <row r="2" spans="1:12" ht="30.75" customHeight="1">
      <c r="A2" s="275" t="s">
        <v>47</v>
      </c>
      <c r="B2" s="276"/>
      <c r="C2" s="276"/>
      <c r="D2" s="277" t="s">
        <v>176</v>
      </c>
      <c r="E2" s="280"/>
      <c r="F2" s="280"/>
      <c r="G2" s="280"/>
      <c r="H2" s="280"/>
      <c r="I2" s="280"/>
      <c r="J2" s="280"/>
      <c r="K2" s="2"/>
      <c r="L2" s="3"/>
    </row>
    <row r="3" spans="1:12" ht="34.5" customHeight="1">
      <c r="A3" s="1"/>
      <c r="B3" s="1"/>
      <c r="C3" s="1"/>
      <c r="D3" s="4"/>
      <c r="E3" s="5"/>
      <c r="F3" s="6"/>
      <c r="G3" s="6"/>
      <c r="H3" s="277" t="s">
        <v>15</v>
      </c>
      <c r="I3" s="277"/>
      <c r="J3" s="277"/>
      <c r="K3" s="2"/>
      <c r="L3" s="3"/>
    </row>
    <row r="4" spans="1:12" ht="18.75">
      <c r="A4" s="278" t="s">
        <v>48</v>
      </c>
      <c r="B4" s="278"/>
      <c r="C4" s="278"/>
      <c r="D4" s="278"/>
      <c r="E4" s="53"/>
      <c r="F4" s="53"/>
      <c r="G4" s="53"/>
      <c r="H4" s="53"/>
      <c r="I4" s="53"/>
      <c r="J4" s="53"/>
      <c r="K4" s="7"/>
      <c r="L4" s="3"/>
    </row>
    <row r="5" spans="1:12" ht="56.25" customHeight="1">
      <c r="A5" s="279" t="s">
        <v>56</v>
      </c>
      <c r="B5" s="279"/>
      <c r="C5" s="279"/>
      <c r="D5" s="279"/>
      <c r="E5" s="279"/>
      <c r="F5" s="279"/>
      <c r="G5" s="279"/>
      <c r="H5" s="279"/>
      <c r="I5" s="279"/>
      <c r="J5" s="279"/>
      <c r="K5" s="7"/>
      <c r="L5" s="3"/>
    </row>
    <row r="6" spans="1:12" ht="18.75">
      <c r="A6" s="279" t="s">
        <v>27</v>
      </c>
      <c r="B6" s="279"/>
      <c r="C6" s="279"/>
      <c r="D6" s="279"/>
      <c r="E6" s="279"/>
      <c r="F6" s="279"/>
      <c r="G6" s="279"/>
      <c r="H6" s="279"/>
      <c r="I6" s="279"/>
      <c r="J6" s="279"/>
      <c r="K6" s="7"/>
      <c r="L6" s="3"/>
    </row>
    <row r="7" spans="1:12" ht="18.75">
      <c r="A7" s="281" t="s">
        <v>188</v>
      </c>
      <c r="B7" s="281"/>
      <c r="C7" s="281"/>
      <c r="D7" s="281"/>
      <c r="E7" s="281"/>
      <c r="F7" s="281"/>
      <c r="G7" s="281"/>
      <c r="H7" s="281"/>
      <c r="I7" s="281"/>
      <c r="J7" s="281"/>
      <c r="K7" s="8"/>
      <c r="L7" s="3"/>
    </row>
    <row r="8" spans="1:12" ht="23.25" customHeight="1">
      <c r="A8" s="282" t="s">
        <v>0</v>
      </c>
      <c r="B8" s="269" t="s">
        <v>16</v>
      </c>
      <c r="C8" s="248" t="s">
        <v>17</v>
      </c>
      <c r="D8" s="249"/>
      <c r="E8" s="249"/>
      <c r="F8" s="250"/>
      <c r="G8" s="283" t="s">
        <v>7</v>
      </c>
      <c r="H8" s="283" t="s">
        <v>8</v>
      </c>
      <c r="I8" s="283" t="s">
        <v>20</v>
      </c>
      <c r="J8" s="283" t="s">
        <v>21</v>
      </c>
      <c r="K8" s="270" t="s">
        <v>1</v>
      </c>
      <c r="L8" s="269" t="s">
        <v>58</v>
      </c>
    </row>
    <row r="9" spans="1:12" ht="25.5">
      <c r="A9" s="282"/>
      <c r="B9" s="269"/>
      <c r="C9" s="10" t="s">
        <v>18</v>
      </c>
      <c r="D9" s="9" t="s">
        <v>19</v>
      </c>
      <c r="E9" s="9" t="s">
        <v>57</v>
      </c>
      <c r="F9" s="9" t="s">
        <v>46</v>
      </c>
      <c r="G9" s="247"/>
      <c r="H9" s="247"/>
      <c r="I9" s="247"/>
      <c r="J9" s="247"/>
      <c r="K9" s="271"/>
      <c r="L9" s="269"/>
    </row>
    <row r="10" spans="1:12" ht="15" customHeight="1">
      <c r="A10" s="254">
        <v>1</v>
      </c>
      <c r="B10" s="12" t="s">
        <v>186</v>
      </c>
      <c r="C10" s="254">
        <f>D10+E10+F10</f>
        <v>36</v>
      </c>
      <c r="D10" s="254"/>
      <c r="E10" s="266">
        <v>36</v>
      </c>
      <c r="F10" s="266"/>
      <c r="G10" s="269">
        <v>18</v>
      </c>
      <c r="H10" s="267">
        <f>C10/G10</f>
        <v>2</v>
      </c>
      <c r="I10" s="267"/>
      <c r="J10" s="266" t="s">
        <v>3</v>
      </c>
      <c r="K10" s="16" t="s">
        <v>75</v>
      </c>
      <c r="L10" s="17"/>
    </row>
    <row r="11" spans="1:12" ht="15" customHeight="1">
      <c r="A11" s="254"/>
      <c r="B11" s="12" t="s">
        <v>187</v>
      </c>
      <c r="C11" s="254"/>
      <c r="D11" s="254"/>
      <c r="E11" s="266"/>
      <c r="F11" s="266"/>
      <c r="G11" s="269"/>
      <c r="H11" s="268"/>
      <c r="I11" s="268"/>
      <c r="J11" s="266"/>
      <c r="K11" s="16" t="s">
        <v>66</v>
      </c>
      <c r="L11" s="17"/>
    </row>
    <row r="12" spans="1:12" ht="15" customHeight="1">
      <c r="A12" s="11">
        <v>2</v>
      </c>
      <c r="B12" s="12" t="s">
        <v>50</v>
      </c>
      <c r="C12" s="11">
        <f>D12+E12+F12</f>
        <v>54</v>
      </c>
      <c r="D12" s="11">
        <v>36</v>
      </c>
      <c r="E12" s="13">
        <v>18</v>
      </c>
      <c r="F12" s="13"/>
      <c r="G12" s="10">
        <v>18</v>
      </c>
      <c r="H12" s="34">
        <f>C12/G12</f>
        <v>3</v>
      </c>
      <c r="I12" s="21"/>
      <c r="J12" s="13" t="s">
        <v>3</v>
      </c>
      <c r="K12" s="16"/>
      <c r="L12" s="22"/>
    </row>
    <row r="13" spans="1:12" ht="15" customHeight="1">
      <c r="A13" s="11">
        <v>3</v>
      </c>
      <c r="B13" s="12" t="s">
        <v>28</v>
      </c>
      <c r="C13" s="11">
        <f aca="true" t="shared" si="0" ref="C13:C19">D13+E13+F13</f>
        <v>54</v>
      </c>
      <c r="D13" s="13">
        <v>36</v>
      </c>
      <c r="E13" s="13">
        <v>18</v>
      </c>
      <c r="F13" s="13"/>
      <c r="G13" s="10">
        <v>18</v>
      </c>
      <c r="H13" s="34">
        <f aca="true" t="shared" si="1" ref="H13:H19">C13/G13</f>
        <v>3</v>
      </c>
      <c r="J13" s="34" t="s">
        <v>2</v>
      </c>
      <c r="K13" s="16"/>
      <c r="L13" s="22"/>
    </row>
    <row r="14" spans="1:12" ht="30" customHeight="1">
      <c r="A14" s="11"/>
      <c r="B14" s="12" t="s">
        <v>184</v>
      </c>
      <c r="C14" s="11">
        <f>D14+E14+F14</f>
        <v>72</v>
      </c>
      <c r="D14" s="34">
        <v>36</v>
      </c>
      <c r="E14" s="10">
        <v>36</v>
      </c>
      <c r="F14" s="10"/>
      <c r="G14" s="10">
        <v>18</v>
      </c>
      <c r="H14" s="34">
        <f>C14/G14</f>
        <v>4</v>
      </c>
      <c r="I14" s="21"/>
      <c r="J14" s="13" t="s">
        <v>3</v>
      </c>
      <c r="K14" s="33"/>
      <c r="L14" s="22"/>
    </row>
    <row r="15" spans="1:12" ht="15" customHeight="1">
      <c r="A15" s="11">
        <v>5</v>
      </c>
      <c r="B15" s="12" t="s">
        <v>10</v>
      </c>
      <c r="C15" s="11">
        <f t="shared" si="0"/>
        <v>72</v>
      </c>
      <c r="D15" s="11">
        <v>36</v>
      </c>
      <c r="E15" s="13">
        <v>36</v>
      </c>
      <c r="F15" s="13"/>
      <c r="G15" s="10">
        <v>18</v>
      </c>
      <c r="H15" s="34">
        <f t="shared" si="1"/>
        <v>4</v>
      </c>
      <c r="I15" s="19"/>
      <c r="J15" s="13" t="s">
        <v>3</v>
      </c>
      <c r="K15" s="16"/>
      <c r="L15" s="17"/>
    </row>
    <row r="16" spans="1:12" ht="15" customHeight="1">
      <c r="A16" s="11">
        <v>6</v>
      </c>
      <c r="B16" s="12" t="s">
        <v>6</v>
      </c>
      <c r="C16" s="11">
        <f t="shared" si="0"/>
        <v>54</v>
      </c>
      <c r="D16" s="11">
        <v>36</v>
      </c>
      <c r="E16" s="13">
        <v>18</v>
      </c>
      <c r="F16" s="13"/>
      <c r="G16" s="10">
        <v>18</v>
      </c>
      <c r="H16" s="34">
        <f t="shared" si="1"/>
        <v>3</v>
      </c>
      <c r="I16" s="19"/>
      <c r="J16" s="13" t="s">
        <v>3</v>
      </c>
      <c r="K16" s="16"/>
      <c r="L16" s="17"/>
    </row>
    <row r="17" spans="1:12" ht="15" customHeight="1">
      <c r="A17" s="11">
        <v>7</v>
      </c>
      <c r="B17" s="12" t="s">
        <v>25</v>
      </c>
      <c r="C17" s="11">
        <f t="shared" si="0"/>
        <v>54</v>
      </c>
      <c r="D17" s="13">
        <v>36</v>
      </c>
      <c r="E17" s="13">
        <v>18</v>
      </c>
      <c r="F17" s="13"/>
      <c r="G17" s="10">
        <v>18</v>
      </c>
      <c r="H17" s="34">
        <f t="shared" si="1"/>
        <v>3</v>
      </c>
      <c r="I17" s="21"/>
      <c r="J17" s="13" t="s">
        <v>2</v>
      </c>
      <c r="K17" s="16"/>
      <c r="L17" s="17"/>
    </row>
    <row r="18" spans="1:12" ht="15" customHeight="1">
      <c r="A18" s="11">
        <v>8</v>
      </c>
      <c r="B18" s="12" t="s">
        <v>35</v>
      </c>
      <c r="C18" s="11">
        <f t="shared" si="0"/>
        <v>54</v>
      </c>
      <c r="D18" s="13">
        <v>36</v>
      </c>
      <c r="E18" s="13"/>
      <c r="F18" s="13">
        <v>18</v>
      </c>
      <c r="G18" s="10">
        <v>18</v>
      </c>
      <c r="H18" s="34">
        <f t="shared" si="1"/>
        <v>3</v>
      </c>
      <c r="I18" s="21"/>
      <c r="J18" s="13" t="s">
        <v>2</v>
      </c>
      <c r="K18" s="13"/>
      <c r="L18" s="17"/>
    </row>
    <row r="19" spans="1:12" ht="15" customHeight="1" thickBot="1">
      <c r="A19" s="35">
        <v>9</v>
      </c>
      <c r="B19" s="36" t="s">
        <v>26</v>
      </c>
      <c r="C19" s="35">
        <f t="shared" si="0"/>
        <v>72</v>
      </c>
      <c r="D19" s="48"/>
      <c r="E19" s="48">
        <v>72</v>
      </c>
      <c r="F19" s="48"/>
      <c r="G19" s="37">
        <v>18</v>
      </c>
      <c r="H19" s="54">
        <f t="shared" si="1"/>
        <v>4</v>
      </c>
      <c r="I19" s="49"/>
      <c r="J19" s="48" t="s">
        <v>2</v>
      </c>
      <c r="K19" s="50"/>
      <c r="L19" s="51"/>
    </row>
    <row r="20" spans="1:12" ht="16.5" thickTop="1">
      <c r="A20" s="262"/>
      <c r="B20" s="264" t="s">
        <v>23</v>
      </c>
      <c r="C20" s="26">
        <f>SUM(C10:C19)</f>
        <v>522</v>
      </c>
      <c r="D20" s="26">
        <f>SUM(D10:D19)</f>
        <v>252</v>
      </c>
      <c r="E20" s="26">
        <f>SUM(E10:E19)</f>
        <v>252</v>
      </c>
      <c r="F20" s="26">
        <f>SUM(F10:F19)</f>
        <v>18</v>
      </c>
      <c r="G20" s="26"/>
      <c r="H20" s="26">
        <f>SUM(H10:H19)</f>
        <v>29</v>
      </c>
      <c r="I20" s="26"/>
      <c r="J20" s="26"/>
      <c r="K20" s="27"/>
      <c r="L20" s="28"/>
    </row>
    <row r="21" spans="1:12" ht="16.5" thickBot="1">
      <c r="A21" s="263"/>
      <c r="B21" s="265"/>
      <c r="C21" s="272" t="s">
        <v>54</v>
      </c>
      <c r="D21" s="272"/>
      <c r="E21" s="272"/>
      <c r="F21" s="272"/>
      <c r="G21" s="272"/>
      <c r="H21" s="272"/>
      <c r="I21" s="272"/>
      <c r="J21" s="272"/>
      <c r="K21" s="29"/>
      <c r="L21" s="30"/>
    </row>
    <row r="22" spans="1:12" ht="15.75">
      <c r="A22" s="255" t="s">
        <v>185</v>
      </c>
      <c r="B22" s="256"/>
      <c r="C22" s="256"/>
      <c r="D22" s="256"/>
      <c r="E22" s="256"/>
      <c r="F22" s="256"/>
      <c r="G22" s="256"/>
      <c r="H22" s="256"/>
      <c r="I22" s="256"/>
      <c r="J22" s="257"/>
      <c r="K22" s="31"/>
      <c r="L22" s="32"/>
    </row>
    <row r="23" spans="1:12" s="55" customFormat="1" ht="15" customHeight="1">
      <c r="A23" s="11">
        <v>1</v>
      </c>
      <c r="B23" s="12" t="s">
        <v>51</v>
      </c>
      <c r="C23" s="11">
        <f>D23+E23+F23</f>
        <v>51</v>
      </c>
      <c r="D23" s="10">
        <v>34</v>
      </c>
      <c r="E23" s="10">
        <v>17</v>
      </c>
      <c r="F23" s="10"/>
      <c r="G23" s="10">
        <v>17</v>
      </c>
      <c r="H23" s="34">
        <f>C23/G23</f>
        <v>3</v>
      </c>
      <c r="I23" s="34"/>
      <c r="J23" s="13" t="s">
        <v>2</v>
      </c>
      <c r="K23" s="33"/>
      <c r="L23" s="17"/>
    </row>
    <row r="24" spans="1:12" s="80" customFormat="1" ht="15" customHeight="1">
      <c r="A24" s="258">
        <v>2</v>
      </c>
      <c r="B24" s="12" t="s">
        <v>29</v>
      </c>
      <c r="C24" s="258">
        <f>D24+E24+F24</f>
        <v>51</v>
      </c>
      <c r="D24" s="260"/>
      <c r="E24" s="260">
        <v>51</v>
      </c>
      <c r="F24" s="260"/>
      <c r="G24" s="260">
        <v>17</v>
      </c>
      <c r="H24" s="267">
        <f>C24/G24</f>
        <v>3</v>
      </c>
      <c r="I24" s="260"/>
      <c r="J24" s="242" t="s">
        <v>2</v>
      </c>
      <c r="K24" s="16" t="s">
        <v>64</v>
      </c>
      <c r="L24" s="17"/>
    </row>
    <row r="25" spans="1:12" s="79" customFormat="1" ht="15" customHeight="1">
      <c r="A25" s="259"/>
      <c r="B25" s="12" t="s">
        <v>30</v>
      </c>
      <c r="C25" s="259"/>
      <c r="D25" s="261"/>
      <c r="E25" s="261"/>
      <c r="F25" s="261"/>
      <c r="G25" s="261"/>
      <c r="H25" s="268"/>
      <c r="I25" s="261"/>
      <c r="J25" s="243"/>
      <c r="K25" s="16" t="s">
        <v>65</v>
      </c>
      <c r="L25" s="22"/>
    </row>
    <row r="26" spans="1:12" ht="15" customHeight="1">
      <c r="A26" s="11">
        <v>4</v>
      </c>
      <c r="B26" s="12" t="s">
        <v>31</v>
      </c>
      <c r="C26" s="11">
        <f aca="true" t="shared" si="2" ref="C26:C32">D26+E26+F26</f>
        <v>68</v>
      </c>
      <c r="D26" s="34">
        <v>34</v>
      </c>
      <c r="E26" s="10">
        <v>34</v>
      </c>
      <c r="F26" s="10"/>
      <c r="G26" s="10">
        <v>17</v>
      </c>
      <c r="H26" s="34">
        <f aca="true" t="shared" si="3" ref="H26:H32">C26/G26</f>
        <v>4</v>
      </c>
      <c r="I26" s="21"/>
      <c r="J26" s="13" t="s">
        <v>2</v>
      </c>
      <c r="K26" s="33"/>
      <c r="L26" s="22"/>
    </row>
    <row r="27" spans="1:12" ht="15" customHeight="1">
      <c r="A27" s="11">
        <v>5</v>
      </c>
      <c r="B27" s="12" t="s">
        <v>33</v>
      </c>
      <c r="C27" s="11">
        <f>D27+E27+F27</f>
        <v>68</v>
      </c>
      <c r="D27" s="11">
        <v>34</v>
      </c>
      <c r="E27" s="13">
        <v>34</v>
      </c>
      <c r="F27" s="13"/>
      <c r="G27" s="10">
        <v>17</v>
      </c>
      <c r="H27" s="34">
        <f t="shared" si="3"/>
        <v>4</v>
      </c>
      <c r="I27" s="21"/>
      <c r="J27" s="13" t="s">
        <v>3</v>
      </c>
      <c r="K27" s="16"/>
      <c r="L27" s="17"/>
    </row>
    <row r="28" spans="1:12" ht="15" customHeight="1">
      <c r="A28" s="11">
        <v>6</v>
      </c>
      <c r="B28" s="12" t="s">
        <v>25</v>
      </c>
      <c r="C28" s="11">
        <f t="shared" si="2"/>
        <v>51</v>
      </c>
      <c r="D28" s="10">
        <v>34</v>
      </c>
      <c r="E28" s="10">
        <v>17</v>
      </c>
      <c r="F28" s="10"/>
      <c r="G28" s="10">
        <v>17</v>
      </c>
      <c r="H28" s="34">
        <f t="shared" si="3"/>
        <v>3</v>
      </c>
      <c r="I28" s="21"/>
      <c r="J28" s="13" t="s">
        <v>3</v>
      </c>
      <c r="K28" s="33"/>
      <c r="L28" s="22"/>
    </row>
    <row r="29" spans="1:12" ht="15" customHeight="1">
      <c r="A29" s="11">
        <v>7</v>
      </c>
      <c r="B29" s="12" t="s">
        <v>34</v>
      </c>
      <c r="C29" s="11">
        <f t="shared" si="2"/>
        <v>51</v>
      </c>
      <c r="D29" s="10">
        <v>34</v>
      </c>
      <c r="E29" s="10">
        <v>17</v>
      </c>
      <c r="F29" s="10"/>
      <c r="G29" s="10">
        <v>17</v>
      </c>
      <c r="H29" s="34">
        <f t="shared" si="3"/>
        <v>3</v>
      </c>
      <c r="I29" s="21"/>
      <c r="J29" s="13" t="s">
        <v>2</v>
      </c>
      <c r="K29" s="33"/>
      <c r="L29" s="17"/>
    </row>
    <row r="30" spans="1:12" ht="15" customHeight="1">
      <c r="A30" s="11">
        <v>8</v>
      </c>
      <c r="B30" s="12" t="s">
        <v>5</v>
      </c>
      <c r="C30" s="11">
        <f t="shared" si="2"/>
        <v>51</v>
      </c>
      <c r="D30" s="10">
        <v>34</v>
      </c>
      <c r="E30" s="10">
        <v>17</v>
      </c>
      <c r="F30" s="10"/>
      <c r="G30" s="10">
        <v>17</v>
      </c>
      <c r="H30" s="34">
        <f t="shared" si="3"/>
        <v>3</v>
      </c>
      <c r="I30" s="20"/>
      <c r="J30" s="10" t="s">
        <v>3</v>
      </c>
      <c r="K30" s="10"/>
      <c r="L30" s="22"/>
    </row>
    <row r="31" spans="1:12" ht="33" customHeight="1">
      <c r="A31" s="11">
        <v>9</v>
      </c>
      <c r="B31" s="12" t="s">
        <v>52</v>
      </c>
      <c r="C31" s="11">
        <f t="shared" si="2"/>
        <v>68</v>
      </c>
      <c r="D31" s="10">
        <v>34</v>
      </c>
      <c r="E31" s="10">
        <v>34</v>
      </c>
      <c r="F31" s="10"/>
      <c r="G31" s="10">
        <v>17</v>
      </c>
      <c r="H31" s="34">
        <f t="shared" si="3"/>
        <v>4</v>
      </c>
      <c r="I31" s="11" t="s">
        <v>53</v>
      </c>
      <c r="J31" s="10" t="s">
        <v>3</v>
      </c>
      <c r="K31" s="33"/>
      <c r="L31" s="22"/>
    </row>
    <row r="32" spans="1:12" ht="15" customHeight="1" thickBot="1">
      <c r="A32" s="35">
        <v>10</v>
      </c>
      <c r="B32" s="36" t="s">
        <v>26</v>
      </c>
      <c r="C32" s="35">
        <f t="shared" si="2"/>
        <v>68</v>
      </c>
      <c r="D32" s="48"/>
      <c r="E32" s="48">
        <v>68</v>
      </c>
      <c r="F32" s="48"/>
      <c r="G32" s="37">
        <v>17</v>
      </c>
      <c r="H32" s="54">
        <f t="shared" si="3"/>
        <v>4</v>
      </c>
      <c r="I32" s="49"/>
      <c r="J32" s="48" t="s">
        <v>2</v>
      </c>
      <c r="K32" s="50"/>
      <c r="L32" s="51"/>
    </row>
    <row r="33" spans="1:12" ht="16.5" thickTop="1">
      <c r="A33" s="252"/>
      <c r="B33" s="253" t="s">
        <v>24</v>
      </c>
      <c r="C33" s="26">
        <f>SUM(C23:C32)</f>
        <v>527</v>
      </c>
      <c r="D33" s="26">
        <f>SUM(D23:D32)</f>
        <v>238</v>
      </c>
      <c r="E33" s="26">
        <f>SUM(E23:E32)</f>
        <v>289</v>
      </c>
      <c r="F33" s="26">
        <f>SUM(F23:F32)</f>
        <v>0</v>
      </c>
      <c r="G33" s="26"/>
      <c r="H33" s="26">
        <f>SUM(H23:H32)</f>
        <v>31</v>
      </c>
      <c r="I33" s="26"/>
      <c r="J33" s="26"/>
      <c r="K33" s="27"/>
      <c r="L33" s="28"/>
    </row>
    <row r="34" spans="1:12" ht="31.5" customHeight="1" thickBot="1">
      <c r="A34" s="252"/>
      <c r="B34" s="253"/>
      <c r="C34" s="234" t="s">
        <v>63</v>
      </c>
      <c r="D34" s="235"/>
      <c r="E34" s="235"/>
      <c r="F34" s="235"/>
      <c r="G34" s="235"/>
      <c r="H34" s="235"/>
      <c r="I34" s="235"/>
      <c r="J34" s="236"/>
      <c r="K34" s="38"/>
      <c r="L34" s="39"/>
    </row>
    <row r="35" spans="1:12" ht="15.75">
      <c r="A35" s="237"/>
      <c r="B35" s="238" t="s">
        <v>22</v>
      </c>
      <c r="C35" s="40">
        <f>C20+C33</f>
        <v>1049</v>
      </c>
      <c r="D35" s="40">
        <f>D20+D33</f>
        <v>490</v>
      </c>
      <c r="E35" s="40">
        <f>E20+E33</f>
        <v>541</v>
      </c>
      <c r="F35" s="40">
        <f>F20+F33</f>
        <v>18</v>
      </c>
      <c r="G35" s="40"/>
      <c r="H35" s="40"/>
      <c r="I35" s="40"/>
      <c r="J35" s="40"/>
      <c r="K35" s="41"/>
      <c r="L35" s="42"/>
    </row>
    <row r="36" spans="1:12" ht="16.5" thickBot="1">
      <c r="A36" s="263"/>
      <c r="B36" s="272"/>
      <c r="C36" s="272" t="s">
        <v>175</v>
      </c>
      <c r="D36" s="272"/>
      <c r="E36" s="272"/>
      <c r="F36" s="272"/>
      <c r="G36" s="272"/>
      <c r="H36" s="272"/>
      <c r="I36" s="272"/>
      <c r="J36" s="272"/>
      <c r="K36" s="43"/>
      <c r="L36" s="30"/>
    </row>
    <row r="37" spans="1:12" ht="15.75">
      <c r="A37" s="18">
        <v>1</v>
      </c>
      <c r="B37" s="47" t="s">
        <v>55</v>
      </c>
      <c r="C37" s="239" t="s">
        <v>189</v>
      </c>
      <c r="D37" s="240"/>
      <c r="E37" s="240"/>
      <c r="F37" s="240"/>
      <c r="G37" s="240"/>
      <c r="H37" s="240"/>
      <c r="I37" s="240"/>
      <c r="J37" s="241"/>
      <c r="K37" s="25"/>
      <c r="L37" s="28"/>
    </row>
    <row r="38" spans="1:12" ht="15.75">
      <c r="A38" s="144"/>
      <c r="B38" s="61"/>
      <c r="C38" s="45"/>
      <c r="D38" s="45"/>
      <c r="E38" s="45"/>
      <c r="F38" s="45"/>
      <c r="G38" s="45"/>
      <c r="H38" s="45"/>
      <c r="I38" s="45"/>
      <c r="J38" s="45"/>
      <c r="K38" s="4"/>
      <c r="L38" s="46"/>
    </row>
    <row r="39" spans="1:12" ht="28.5" customHeight="1">
      <c r="A39" s="4"/>
      <c r="B39" s="44" t="s">
        <v>4</v>
      </c>
      <c r="C39" s="45"/>
      <c r="D39" s="45"/>
      <c r="E39" s="45"/>
      <c r="F39" s="251" t="s">
        <v>9</v>
      </c>
      <c r="G39" s="251"/>
      <c r="H39" s="251"/>
      <c r="I39" s="251"/>
      <c r="J39" s="45"/>
      <c r="K39" s="4"/>
      <c r="L39" s="46"/>
    </row>
    <row r="45" spans="1:12" ht="20.25">
      <c r="A45" s="273" t="s">
        <v>13</v>
      </c>
      <c r="B45" s="273"/>
      <c r="C45" s="273"/>
      <c r="D45" s="2"/>
      <c r="E45" s="274" t="s">
        <v>14</v>
      </c>
      <c r="F45" s="274"/>
      <c r="G45" s="274"/>
      <c r="H45" s="274"/>
      <c r="I45" s="274"/>
      <c r="J45" s="274"/>
      <c r="K45" s="2"/>
      <c r="L45" s="3"/>
    </row>
    <row r="46" spans="1:12" ht="33" customHeight="1">
      <c r="A46" s="275" t="s">
        <v>47</v>
      </c>
      <c r="B46" s="276"/>
      <c r="C46" s="276"/>
      <c r="D46" s="277" t="s">
        <v>176</v>
      </c>
      <c r="E46" s="280"/>
      <c r="F46" s="280"/>
      <c r="G46" s="280"/>
      <c r="H46" s="280"/>
      <c r="I46" s="280"/>
      <c r="J46" s="280"/>
      <c r="K46" s="2"/>
      <c r="L46" s="3"/>
    </row>
    <row r="47" spans="1:12" ht="20.25">
      <c r="A47" s="1"/>
      <c r="B47" s="1"/>
      <c r="C47" s="1"/>
      <c r="D47" s="4"/>
      <c r="E47" s="5"/>
      <c r="F47" s="6"/>
      <c r="G47" s="6"/>
      <c r="H47" s="277" t="s">
        <v>15</v>
      </c>
      <c r="I47" s="277"/>
      <c r="J47" s="277"/>
      <c r="K47" s="2"/>
      <c r="L47" s="3"/>
    </row>
    <row r="48" spans="1:12" ht="18.75">
      <c r="A48" s="278" t="s">
        <v>48</v>
      </c>
      <c r="B48" s="278"/>
      <c r="C48" s="278"/>
      <c r="D48" s="278"/>
      <c r="E48" s="53"/>
      <c r="F48" s="53"/>
      <c r="G48" s="53"/>
      <c r="H48" s="53"/>
      <c r="I48" s="53"/>
      <c r="J48" s="53"/>
      <c r="K48" s="7"/>
      <c r="L48" s="3"/>
    </row>
    <row r="49" spans="1:12" ht="56.25" customHeight="1">
      <c r="A49" s="279" t="s">
        <v>59</v>
      </c>
      <c r="B49" s="279"/>
      <c r="C49" s="279"/>
      <c r="D49" s="279"/>
      <c r="E49" s="279"/>
      <c r="F49" s="279"/>
      <c r="G49" s="279"/>
      <c r="H49" s="279"/>
      <c r="I49" s="279"/>
      <c r="J49" s="279"/>
      <c r="K49" s="7"/>
      <c r="L49" s="3"/>
    </row>
    <row r="50" spans="1:12" ht="18.75">
      <c r="A50" s="279" t="s">
        <v>27</v>
      </c>
      <c r="B50" s="279"/>
      <c r="C50" s="279"/>
      <c r="D50" s="279"/>
      <c r="E50" s="279"/>
      <c r="F50" s="279"/>
      <c r="G50" s="279"/>
      <c r="H50" s="279"/>
      <c r="I50" s="279"/>
      <c r="J50" s="279"/>
      <c r="K50" s="7"/>
      <c r="L50" s="3"/>
    </row>
    <row r="51" spans="1:12" ht="18.75">
      <c r="A51" s="281" t="s">
        <v>190</v>
      </c>
      <c r="B51" s="281"/>
      <c r="C51" s="281"/>
      <c r="D51" s="281"/>
      <c r="E51" s="281"/>
      <c r="F51" s="281"/>
      <c r="G51" s="281"/>
      <c r="H51" s="281"/>
      <c r="I51" s="281"/>
      <c r="J51" s="281"/>
      <c r="K51" s="8"/>
      <c r="L51" s="3"/>
    </row>
    <row r="52" spans="1:12" ht="23.25" customHeight="1">
      <c r="A52" s="282" t="s">
        <v>0</v>
      </c>
      <c r="B52" s="269" t="s">
        <v>16</v>
      </c>
      <c r="C52" s="248" t="s">
        <v>17</v>
      </c>
      <c r="D52" s="249"/>
      <c r="E52" s="249"/>
      <c r="F52" s="250"/>
      <c r="G52" s="283" t="s">
        <v>7</v>
      </c>
      <c r="H52" s="283" t="s">
        <v>8</v>
      </c>
      <c r="I52" s="283" t="s">
        <v>20</v>
      </c>
      <c r="J52" s="283" t="s">
        <v>21</v>
      </c>
      <c r="K52" s="270" t="s">
        <v>1</v>
      </c>
      <c r="L52" s="269" t="s">
        <v>58</v>
      </c>
    </row>
    <row r="53" spans="1:12" ht="25.5">
      <c r="A53" s="282"/>
      <c r="B53" s="269"/>
      <c r="C53" s="10" t="s">
        <v>18</v>
      </c>
      <c r="D53" s="9" t="s">
        <v>19</v>
      </c>
      <c r="E53" s="9" t="s">
        <v>57</v>
      </c>
      <c r="F53" s="9" t="s">
        <v>46</v>
      </c>
      <c r="G53" s="247"/>
      <c r="H53" s="247"/>
      <c r="I53" s="247"/>
      <c r="J53" s="247"/>
      <c r="K53" s="271"/>
      <c r="L53" s="269"/>
    </row>
    <row r="54" spans="1:12" ht="15" customHeight="1">
      <c r="A54" s="254">
        <v>1</v>
      </c>
      <c r="B54" s="12" t="s">
        <v>186</v>
      </c>
      <c r="C54" s="254">
        <f>D54+E54+F54</f>
        <v>36</v>
      </c>
      <c r="D54" s="254"/>
      <c r="E54" s="266">
        <v>36</v>
      </c>
      <c r="F54" s="266"/>
      <c r="G54" s="269">
        <v>18</v>
      </c>
      <c r="H54" s="267">
        <f>C54/G54</f>
        <v>2</v>
      </c>
      <c r="I54" s="267"/>
      <c r="J54" s="266" t="s">
        <v>2</v>
      </c>
      <c r="K54" s="16"/>
      <c r="L54" s="17"/>
    </row>
    <row r="55" spans="1:12" ht="15" customHeight="1">
      <c r="A55" s="254"/>
      <c r="B55" s="12" t="s">
        <v>187</v>
      </c>
      <c r="C55" s="254"/>
      <c r="D55" s="254"/>
      <c r="E55" s="266"/>
      <c r="F55" s="266"/>
      <c r="G55" s="269"/>
      <c r="H55" s="268"/>
      <c r="I55" s="268"/>
      <c r="J55" s="266"/>
      <c r="K55" s="16"/>
      <c r="L55" s="17"/>
    </row>
    <row r="56" spans="1:12" ht="15" customHeight="1">
      <c r="A56" s="11">
        <v>2</v>
      </c>
      <c r="B56" s="12" t="s">
        <v>60</v>
      </c>
      <c r="C56" s="11">
        <f>D56+E56+F56</f>
        <v>54</v>
      </c>
      <c r="D56" s="11">
        <v>36</v>
      </c>
      <c r="E56" s="13">
        <v>18</v>
      </c>
      <c r="F56" s="13"/>
      <c r="G56" s="10">
        <v>18</v>
      </c>
      <c r="H56" s="34">
        <f>C56/G56</f>
        <v>3</v>
      </c>
      <c r="I56" s="21"/>
      <c r="J56" s="13" t="s">
        <v>3</v>
      </c>
      <c r="K56" s="16"/>
      <c r="L56" s="22"/>
    </row>
    <row r="57" spans="1:12" ht="30" customHeight="1">
      <c r="A57" s="11">
        <v>3</v>
      </c>
      <c r="B57" s="12" t="s">
        <v>36</v>
      </c>
      <c r="C57" s="11">
        <f aca="true" t="shared" si="4" ref="C57:C63">D57+E57+F57</f>
        <v>54</v>
      </c>
      <c r="D57" s="13">
        <v>36</v>
      </c>
      <c r="E57" s="13">
        <v>18</v>
      </c>
      <c r="F57" s="13"/>
      <c r="G57" s="10">
        <v>18</v>
      </c>
      <c r="H57" s="34">
        <f aca="true" t="shared" si="5" ref="H57:H63">C57/G57</f>
        <v>3</v>
      </c>
      <c r="J57" s="34" t="s">
        <v>2</v>
      </c>
      <c r="K57" s="16"/>
      <c r="L57" s="22"/>
    </row>
    <row r="58" spans="1:12" ht="15" customHeight="1">
      <c r="A58" s="11">
        <v>4</v>
      </c>
      <c r="B58" s="12" t="s">
        <v>37</v>
      </c>
      <c r="C58" s="11">
        <f t="shared" si="4"/>
        <v>54</v>
      </c>
      <c r="D58" s="11">
        <v>36</v>
      </c>
      <c r="E58" s="13">
        <v>18</v>
      </c>
      <c r="F58" s="13"/>
      <c r="G58" s="10">
        <v>18</v>
      </c>
      <c r="H58" s="34">
        <f t="shared" si="5"/>
        <v>3</v>
      </c>
      <c r="I58" s="21"/>
      <c r="J58" s="13" t="s">
        <v>3</v>
      </c>
      <c r="K58" s="16"/>
      <c r="L58" s="17"/>
    </row>
    <row r="59" spans="1:12" ht="15" customHeight="1">
      <c r="A59" s="11">
        <v>5</v>
      </c>
      <c r="B59" s="12" t="s">
        <v>25</v>
      </c>
      <c r="C59" s="11">
        <f>D59+E59+F59</f>
        <v>54</v>
      </c>
      <c r="D59" s="13">
        <v>36</v>
      </c>
      <c r="E59" s="13">
        <v>18</v>
      </c>
      <c r="F59" s="13"/>
      <c r="G59" s="10">
        <v>18</v>
      </c>
      <c r="H59" s="34">
        <f>C59/G59</f>
        <v>3</v>
      </c>
      <c r="I59" s="21"/>
      <c r="J59" s="13" t="s">
        <v>2</v>
      </c>
      <c r="K59" s="16"/>
      <c r="L59" s="17"/>
    </row>
    <row r="60" spans="1:12" ht="15" customHeight="1">
      <c r="A60" s="11">
        <v>6</v>
      </c>
      <c r="B60" s="12" t="s">
        <v>62</v>
      </c>
      <c r="C60" s="11">
        <f>D60+E60+F60</f>
        <v>72</v>
      </c>
      <c r="D60" s="11">
        <v>36</v>
      </c>
      <c r="E60" s="13">
        <v>36</v>
      </c>
      <c r="F60" s="13"/>
      <c r="G60" s="10">
        <v>18</v>
      </c>
      <c r="H60" s="34">
        <f>C60/G60</f>
        <v>4</v>
      </c>
      <c r="I60" s="19" t="s">
        <v>53</v>
      </c>
      <c r="J60" s="13" t="s">
        <v>3</v>
      </c>
      <c r="K60" s="16"/>
      <c r="L60" s="17"/>
    </row>
    <row r="61" spans="1:12" ht="15" customHeight="1">
      <c r="A61" s="11">
        <v>7</v>
      </c>
      <c r="B61" s="12" t="s">
        <v>35</v>
      </c>
      <c r="C61" s="11">
        <f>D61+E61+F61</f>
        <v>54</v>
      </c>
      <c r="D61" s="13">
        <v>36</v>
      </c>
      <c r="E61" s="13"/>
      <c r="F61" s="13">
        <v>18</v>
      </c>
      <c r="G61" s="10">
        <v>18</v>
      </c>
      <c r="H61" s="34">
        <f>C61/G61</f>
        <v>3</v>
      </c>
      <c r="I61" s="21"/>
      <c r="J61" s="13" t="s">
        <v>2</v>
      </c>
      <c r="K61" s="13"/>
      <c r="L61" s="17"/>
    </row>
    <row r="62" spans="1:12" ht="15" customHeight="1">
      <c r="A62" s="11">
        <v>8</v>
      </c>
      <c r="B62" s="12" t="s">
        <v>39</v>
      </c>
      <c r="C62" s="11">
        <f>D62+E62+F62</f>
        <v>72</v>
      </c>
      <c r="D62" s="13">
        <v>36</v>
      </c>
      <c r="E62" s="13">
        <v>36</v>
      </c>
      <c r="F62" s="13"/>
      <c r="G62" s="10">
        <v>18</v>
      </c>
      <c r="H62" s="34">
        <f>C62/G62</f>
        <v>4</v>
      </c>
      <c r="I62" s="32"/>
      <c r="J62" s="13" t="s">
        <v>3</v>
      </c>
      <c r="K62" s="16"/>
      <c r="L62" s="17"/>
    </row>
    <row r="63" spans="1:12" ht="15" customHeight="1" thickBot="1">
      <c r="A63" s="35">
        <v>9</v>
      </c>
      <c r="B63" s="36" t="s">
        <v>26</v>
      </c>
      <c r="C63" s="35">
        <f t="shared" si="4"/>
        <v>72</v>
      </c>
      <c r="D63" s="48"/>
      <c r="E63" s="48">
        <v>72</v>
      </c>
      <c r="F63" s="48"/>
      <c r="G63" s="37">
        <v>18</v>
      </c>
      <c r="H63" s="54">
        <f t="shared" si="5"/>
        <v>4</v>
      </c>
      <c r="I63" s="49"/>
      <c r="J63" s="48" t="s">
        <v>2</v>
      </c>
      <c r="K63" s="50"/>
      <c r="L63" s="51"/>
    </row>
    <row r="64" spans="1:12" ht="16.5" thickTop="1">
      <c r="A64" s="262"/>
      <c r="B64" s="264" t="s">
        <v>23</v>
      </c>
      <c r="C64" s="26">
        <f>SUM(C54:C63)</f>
        <v>522</v>
      </c>
      <c r="D64" s="26">
        <f>SUM(D54:D63)</f>
        <v>252</v>
      </c>
      <c r="E64" s="26">
        <f>SUM(E54:E63)</f>
        <v>252</v>
      </c>
      <c r="F64" s="26">
        <f>SUM(F54:F63)</f>
        <v>18</v>
      </c>
      <c r="G64" s="26"/>
      <c r="H64" s="26"/>
      <c r="I64" s="26"/>
      <c r="J64" s="26"/>
      <c r="K64" s="27"/>
      <c r="L64" s="28"/>
    </row>
    <row r="65" spans="1:12" ht="21" customHeight="1" thickBot="1">
      <c r="A65" s="263"/>
      <c r="B65" s="265"/>
      <c r="C65" s="272" t="s">
        <v>63</v>
      </c>
      <c r="D65" s="272"/>
      <c r="E65" s="272"/>
      <c r="F65" s="272"/>
      <c r="G65" s="272"/>
      <c r="H65" s="272"/>
      <c r="I65" s="272"/>
      <c r="J65" s="272"/>
      <c r="K65" s="29"/>
      <c r="L65" s="30"/>
    </row>
    <row r="66" spans="1:12" ht="15.75">
      <c r="A66" s="255" t="s">
        <v>191</v>
      </c>
      <c r="B66" s="256"/>
      <c r="C66" s="256"/>
      <c r="D66" s="256"/>
      <c r="E66" s="256"/>
      <c r="F66" s="256"/>
      <c r="G66" s="256"/>
      <c r="H66" s="256"/>
      <c r="I66" s="256"/>
      <c r="J66" s="257"/>
      <c r="K66" s="31"/>
      <c r="L66" s="32"/>
    </row>
    <row r="67" spans="1:12" ht="15" customHeight="1">
      <c r="A67" s="254">
        <v>1</v>
      </c>
      <c r="B67" s="12" t="s">
        <v>186</v>
      </c>
      <c r="C67" s="254">
        <f>D67+E67+F67</f>
        <v>36</v>
      </c>
      <c r="D67" s="254"/>
      <c r="E67" s="266">
        <v>36</v>
      </c>
      <c r="F67" s="266"/>
      <c r="G67" s="269">
        <v>18</v>
      </c>
      <c r="H67" s="267">
        <f>C67/G67</f>
        <v>2</v>
      </c>
      <c r="I67" s="267"/>
      <c r="J67" s="266" t="s">
        <v>2</v>
      </c>
      <c r="K67" s="16"/>
      <c r="L67" s="17"/>
    </row>
    <row r="68" spans="1:12" ht="15" customHeight="1">
      <c r="A68" s="254"/>
      <c r="B68" s="12" t="s">
        <v>187</v>
      </c>
      <c r="C68" s="254"/>
      <c r="D68" s="254"/>
      <c r="E68" s="266"/>
      <c r="F68" s="266"/>
      <c r="G68" s="269"/>
      <c r="H68" s="268"/>
      <c r="I68" s="268"/>
      <c r="J68" s="266"/>
      <c r="K68" s="16"/>
      <c r="L68" s="17"/>
    </row>
    <row r="69" spans="1:12" ht="15" customHeight="1">
      <c r="A69" s="11">
        <v>2</v>
      </c>
      <c r="B69" s="12" t="s">
        <v>31</v>
      </c>
      <c r="C69" s="11">
        <f aca="true" t="shared" si="6" ref="C69:C74">D69+E69+F69</f>
        <v>72</v>
      </c>
      <c r="D69" s="34">
        <v>36</v>
      </c>
      <c r="E69" s="10">
        <v>36</v>
      </c>
      <c r="F69" s="10"/>
      <c r="G69" s="10">
        <v>18</v>
      </c>
      <c r="H69" s="34">
        <f aca="true" t="shared" si="7" ref="H69:H74">C69/G69</f>
        <v>4</v>
      </c>
      <c r="I69" s="21"/>
      <c r="J69" s="13" t="s">
        <v>2</v>
      </c>
      <c r="K69" s="33"/>
      <c r="L69" s="22"/>
    </row>
    <row r="70" spans="1:12" ht="15" customHeight="1">
      <c r="A70" s="11">
        <v>3</v>
      </c>
      <c r="B70" s="12" t="s">
        <v>25</v>
      </c>
      <c r="C70" s="11">
        <f t="shared" si="6"/>
        <v>54</v>
      </c>
      <c r="D70" s="10">
        <v>36</v>
      </c>
      <c r="E70" s="10">
        <v>18</v>
      </c>
      <c r="F70" s="10"/>
      <c r="G70" s="10">
        <v>18</v>
      </c>
      <c r="H70" s="34">
        <f t="shared" si="7"/>
        <v>3</v>
      </c>
      <c r="I70" s="21"/>
      <c r="J70" s="13" t="s">
        <v>3</v>
      </c>
      <c r="K70" s="33"/>
      <c r="L70" s="22"/>
    </row>
    <row r="71" spans="1:12" ht="30.75" customHeight="1">
      <c r="A71" s="11">
        <v>4</v>
      </c>
      <c r="B71" s="12" t="s">
        <v>61</v>
      </c>
      <c r="C71" s="11">
        <f t="shared" si="6"/>
        <v>54</v>
      </c>
      <c r="D71" s="10">
        <v>18</v>
      </c>
      <c r="E71" s="10">
        <v>36</v>
      </c>
      <c r="F71" s="10"/>
      <c r="G71" s="10">
        <v>18</v>
      </c>
      <c r="H71" s="34">
        <f t="shared" si="7"/>
        <v>3</v>
      </c>
      <c r="I71" s="21"/>
      <c r="J71" s="13" t="s">
        <v>2</v>
      </c>
      <c r="K71" s="33"/>
      <c r="L71" s="22"/>
    </row>
    <row r="72" spans="1:12" ht="15" customHeight="1">
      <c r="A72" s="11">
        <v>5</v>
      </c>
      <c r="B72" s="12" t="s">
        <v>38</v>
      </c>
      <c r="C72" s="11">
        <f t="shared" si="6"/>
        <v>54</v>
      </c>
      <c r="D72" s="10">
        <v>36</v>
      </c>
      <c r="E72" s="10">
        <v>18</v>
      </c>
      <c r="F72" s="10"/>
      <c r="G72" s="10">
        <v>18</v>
      </c>
      <c r="H72" s="34">
        <f t="shared" si="7"/>
        <v>3</v>
      </c>
      <c r="I72" s="21"/>
      <c r="J72" s="13" t="s">
        <v>3</v>
      </c>
      <c r="K72" s="33"/>
      <c r="L72" s="22"/>
    </row>
    <row r="73" spans="1:12" ht="15" customHeight="1">
      <c r="A73" s="11">
        <v>6</v>
      </c>
      <c r="B73" s="12" t="s">
        <v>5</v>
      </c>
      <c r="C73" s="11">
        <f t="shared" si="6"/>
        <v>72</v>
      </c>
      <c r="D73" s="10">
        <v>36</v>
      </c>
      <c r="E73" s="10">
        <v>36</v>
      </c>
      <c r="F73" s="10"/>
      <c r="G73" s="10">
        <v>18</v>
      </c>
      <c r="H73" s="34">
        <f t="shared" si="7"/>
        <v>4</v>
      </c>
      <c r="I73" s="20"/>
      <c r="J73" s="10" t="s">
        <v>3</v>
      </c>
      <c r="K73" s="10"/>
      <c r="L73" s="22"/>
    </row>
    <row r="74" spans="1:12" ht="15" customHeight="1">
      <c r="A74" s="11">
        <v>7</v>
      </c>
      <c r="B74" s="12" t="s">
        <v>52</v>
      </c>
      <c r="C74" s="11">
        <f t="shared" si="6"/>
        <v>90</v>
      </c>
      <c r="D74" s="10">
        <v>36</v>
      </c>
      <c r="E74" s="10">
        <v>54</v>
      </c>
      <c r="F74" s="10"/>
      <c r="G74" s="10">
        <v>18</v>
      </c>
      <c r="H74" s="34">
        <f t="shared" si="7"/>
        <v>5</v>
      </c>
      <c r="I74" s="11" t="s">
        <v>53</v>
      </c>
      <c r="J74" s="10" t="s">
        <v>3</v>
      </c>
      <c r="K74" s="33"/>
      <c r="L74" s="22"/>
    </row>
    <row r="75" spans="1:12" ht="15" customHeight="1">
      <c r="A75" s="11">
        <v>8</v>
      </c>
      <c r="B75" s="12" t="s">
        <v>40</v>
      </c>
      <c r="C75" s="11">
        <f>D75+E75+F75</f>
        <v>54</v>
      </c>
      <c r="D75" s="10">
        <v>36</v>
      </c>
      <c r="E75" s="10">
        <v>18</v>
      </c>
      <c r="F75" s="10"/>
      <c r="G75" s="10">
        <v>18</v>
      </c>
      <c r="H75" s="34">
        <f>C75/G75</f>
        <v>3</v>
      </c>
      <c r="I75" s="11"/>
      <c r="J75" s="10" t="s">
        <v>3</v>
      </c>
      <c r="K75" s="33"/>
      <c r="L75" s="22"/>
    </row>
    <row r="76" spans="1:12" ht="15" customHeight="1" thickBot="1">
      <c r="A76" s="35">
        <v>9</v>
      </c>
      <c r="B76" s="36" t="s">
        <v>26</v>
      </c>
      <c r="C76" s="35">
        <f>D76+E76+F76</f>
        <v>72</v>
      </c>
      <c r="D76" s="48"/>
      <c r="E76" s="48">
        <v>72</v>
      </c>
      <c r="F76" s="48"/>
      <c r="G76" s="37">
        <v>18</v>
      </c>
      <c r="H76" s="54">
        <f>C76/G76</f>
        <v>4</v>
      </c>
      <c r="I76" s="49"/>
      <c r="J76" s="48" t="s">
        <v>2</v>
      </c>
      <c r="K76" s="50"/>
      <c r="L76" s="51"/>
    </row>
    <row r="77" spans="1:12" ht="17.25" customHeight="1" thickTop="1">
      <c r="A77" s="252"/>
      <c r="B77" s="253" t="s">
        <v>24</v>
      </c>
      <c r="C77" s="26">
        <f>SUM(C67:C76)</f>
        <v>558</v>
      </c>
      <c r="D77" s="26">
        <f>SUM(D67:D76)</f>
        <v>234</v>
      </c>
      <c r="E77" s="26">
        <f>SUM(E67:E76)</f>
        <v>324</v>
      </c>
      <c r="F77" s="26">
        <f>SUM(F67:F76)</f>
        <v>0</v>
      </c>
      <c r="G77" s="26"/>
      <c r="H77" s="26"/>
      <c r="I77" s="26"/>
      <c r="J77" s="26"/>
      <c r="K77" s="27"/>
      <c r="L77" s="28"/>
    </row>
    <row r="78" spans="1:12" ht="30" customHeight="1" thickBot="1">
      <c r="A78" s="252"/>
      <c r="B78" s="253"/>
      <c r="C78" s="234" t="s">
        <v>177</v>
      </c>
      <c r="D78" s="235"/>
      <c r="E78" s="235"/>
      <c r="F78" s="235"/>
      <c r="G78" s="235"/>
      <c r="H78" s="235"/>
      <c r="I78" s="235"/>
      <c r="J78" s="236"/>
      <c r="K78" s="38"/>
      <c r="L78" s="39"/>
    </row>
    <row r="79" spans="1:12" ht="15.75">
      <c r="A79" s="237"/>
      <c r="B79" s="238" t="s">
        <v>22</v>
      </c>
      <c r="C79" s="40">
        <f>C64+C77</f>
        <v>1080</v>
      </c>
      <c r="D79" s="40">
        <v>96</v>
      </c>
      <c r="E79" s="40">
        <f>E64+E77</f>
        <v>576</v>
      </c>
      <c r="F79" s="40">
        <f>F64+F77</f>
        <v>18</v>
      </c>
      <c r="G79" s="40"/>
      <c r="H79" s="40"/>
      <c r="I79" s="40"/>
      <c r="J79" s="40"/>
      <c r="K79" s="41"/>
      <c r="L79" s="42"/>
    </row>
    <row r="80" spans="1:12" ht="33" customHeight="1" thickBot="1">
      <c r="A80" s="263"/>
      <c r="B80" s="272"/>
      <c r="C80" s="272" t="s">
        <v>178</v>
      </c>
      <c r="D80" s="272"/>
      <c r="E80" s="272"/>
      <c r="F80" s="272"/>
      <c r="G80" s="272"/>
      <c r="H80" s="272"/>
      <c r="I80" s="272"/>
      <c r="J80" s="272"/>
      <c r="K80" s="43"/>
      <c r="L80" s="30"/>
    </row>
    <row r="81" spans="1:12" ht="15.75">
      <c r="A81" s="18">
        <v>1</v>
      </c>
      <c r="B81" s="47" t="s">
        <v>55</v>
      </c>
      <c r="C81" s="239" t="s">
        <v>272</v>
      </c>
      <c r="D81" s="240"/>
      <c r="E81" s="240"/>
      <c r="F81" s="240"/>
      <c r="G81" s="240"/>
      <c r="H81" s="240"/>
      <c r="I81" s="240"/>
      <c r="J81" s="241"/>
      <c r="K81" s="25"/>
      <c r="L81" s="28"/>
    </row>
    <row r="82" spans="1:12" ht="28.5" customHeight="1">
      <c r="A82" s="4"/>
      <c r="B82" s="44" t="s">
        <v>4</v>
      </c>
      <c r="C82" s="45"/>
      <c r="D82" s="45"/>
      <c r="E82" s="45"/>
      <c r="F82" s="251" t="s">
        <v>9</v>
      </c>
      <c r="G82" s="251"/>
      <c r="H82" s="251"/>
      <c r="I82" s="251"/>
      <c r="J82" s="45"/>
      <c r="K82" s="4"/>
      <c r="L82" s="46"/>
    </row>
  </sheetData>
  <mergeCells count="96">
    <mergeCell ref="C37:J37"/>
    <mergeCell ref="I24:I25"/>
    <mergeCell ref="J24:J25"/>
    <mergeCell ref="A24:A25"/>
    <mergeCell ref="E24:E25"/>
    <mergeCell ref="F24:F25"/>
    <mergeCell ref="G24:G25"/>
    <mergeCell ref="H54:H55"/>
    <mergeCell ref="L52:L53"/>
    <mergeCell ref="A54:A55"/>
    <mergeCell ref="C54:C55"/>
    <mergeCell ref="D54:D55"/>
    <mergeCell ref="E54:E55"/>
    <mergeCell ref="F54:F55"/>
    <mergeCell ref="G54:G55"/>
    <mergeCell ref="A52:A53"/>
    <mergeCell ref="B52:B53"/>
    <mergeCell ref="K52:K53"/>
    <mergeCell ref="H52:H53"/>
    <mergeCell ref="I52:I53"/>
    <mergeCell ref="J52:J53"/>
    <mergeCell ref="I54:I55"/>
    <mergeCell ref="B79:B80"/>
    <mergeCell ref="C81:J81"/>
    <mergeCell ref="C80:J80"/>
    <mergeCell ref="J54:J55"/>
    <mergeCell ref="A66:J66"/>
    <mergeCell ref="A67:A68"/>
    <mergeCell ref="A79:A80"/>
    <mergeCell ref="B64:B65"/>
    <mergeCell ref="C65:J65"/>
    <mergeCell ref="A33:A34"/>
    <mergeCell ref="B33:B34"/>
    <mergeCell ref="C34:J34"/>
    <mergeCell ref="A35:A36"/>
    <mergeCell ref="B35:B36"/>
    <mergeCell ref="C36:J36"/>
    <mergeCell ref="G52:G53"/>
    <mergeCell ref="A46:C46"/>
    <mergeCell ref="D46:J46"/>
    <mergeCell ref="H47:J47"/>
    <mergeCell ref="A48:D48"/>
    <mergeCell ref="A49:J49"/>
    <mergeCell ref="A50:J50"/>
    <mergeCell ref="F39:I39"/>
    <mergeCell ref="A51:J51"/>
    <mergeCell ref="A45:C45"/>
    <mergeCell ref="E45:J45"/>
    <mergeCell ref="C67:C68"/>
    <mergeCell ref="D67:D68"/>
    <mergeCell ref="E67:E68"/>
    <mergeCell ref="C52:F52"/>
    <mergeCell ref="A64:A65"/>
    <mergeCell ref="F82:I82"/>
    <mergeCell ref="J67:J68"/>
    <mergeCell ref="F67:F68"/>
    <mergeCell ref="G67:G68"/>
    <mergeCell ref="H67:H68"/>
    <mergeCell ref="I67:I68"/>
    <mergeCell ref="A77:A78"/>
    <mergeCell ref="B77:B78"/>
    <mergeCell ref="C78:J78"/>
    <mergeCell ref="A7:J7"/>
    <mergeCell ref="A8:A9"/>
    <mergeCell ref="B8:B9"/>
    <mergeCell ref="G8:G9"/>
    <mergeCell ref="H8:H9"/>
    <mergeCell ref="J8:J9"/>
    <mergeCell ref="C8:F8"/>
    <mergeCell ref="I8:I9"/>
    <mergeCell ref="A4:D4"/>
    <mergeCell ref="A5:J5"/>
    <mergeCell ref="D2:J2"/>
    <mergeCell ref="A6:J6"/>
    <mergeCell ref="A1:C1"/>
    <mergeCell ref="E1:J1"/>
    <mergeCell ref="A2:C2"/>
    <mergeCell ref="H3:J3"/>
    <mergeCell ref="L8:L9"/>
    <mergeCell ref="K8:K9"/>
    <mergeCell ref="C21:J21"/>
    <mergeCell ref="H10:H11"/>
    <mergeCell ref="I10:I11"/>
    <mergeCell ref="G10:G11"/>
    <mergeCell ref="D10:D11"/>
    <mergeCell ref="E10:E11"/>
    <mergeCell ref="A10:A11"/>
    <mergeCell ref="A22:J22"/>
    <mergeCell ref="C24:C25"/>
    <mergeCell ref="D24:D25"/>
    <mergeCell ref="C10:C11"/>
    <mergeCell ref="A20:A21"/>
    <mergeCell ref="B20:B21"/>
    <mergeCell ref="F10:F11"/>
    <mergeCell ref="J10:J11"/>
    <mergeCell ref="H24:H25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34">
      <selection activeCell="A115" sqref="A115:J153"/>
    </sheetView>
  </sheetViews>
  <sheetFormatPr defaultColWidth="9.00390625" defaultRowHeight="12.75"/>
  <cols>
    <col min="1" max="1" width="3.625" style="23" bestFit="1" customWidth="1"/>
    <col min="2" max="2" width="40.125" style="23" customWidth="1"/>
    <col min="3" max="3" width="7.625" style="23" customWidth="1"/>
    <col min="4" max="4" width="7.00390625" style="23" customWidth="1"/>
    <col min="5" max="5" width="6.625" style="23" customWidth="1"/>
    <col min="6" max="6" width="5.875" style="23" customWidth="1"/>
    <col min="7" max="7" width="7.375" style="23" hidden="1" customWidth="1"/>
    <col min="8" max="8" width="7.00390625" style="23" hidden="1" customWidth="1"/>
    <col min="9" max="9" width="10.25390625" style="23" customWidth="1"/>
    <col min="10" max="10" width="11.75390625" style="23" bestFit="1" customWidth="1"/>
    <col min="11" max="11" width="9.125" style="23" customWidth="1"/>
    <col min="12" max="12" width="19.25390625" style="23" customWidth="1"/>
    <col min="13" max="16384" width="9.125" style="23" customWidth="1"/>
  </cols>
  <sheetData>
    <row r="1" spans="1:12" ht="20.25">
      <c r="A1" s="273" t="s">
        <v>13</v>
      </c>
      <c r="B1" s="273"/>
      <c r="C1" s="273"/>
      <c r="D1" s="2"/>
      <c r="E1" s="274" t="s">
        <v>14</v>
      </c>
      <c r="F1" s="274"/>
      <c r="G1" s="274"/>
      <c r="H1" s="274"/>
      <c r="I1" s="274"/>
      <c r="J1" s="274"/>
      <c r="K1" s="2"/>
      <c r="L1" s="3"/>
    </row>
    <row r="2" spans="1:12" ht="30.75" customHeight="1">
      <c r="A2" s="275" t="s">
        <v>47</v>
      </c>
      <c r="B2" s="275"/>
      <c r="C2" s="275"/>
      <c r="D2" s="277" t="s">
        <v>176</v>
      </c>
      <c r="E2" s="280"/>
      <c r="F2" s="280"/>
      <c r="G2" s="280"/>
      <c r="H2" s="280"/>
      <c r="I2" s="280"/>
      <c r="J2" s="280"/>
      <c r="K2" s="2"/>
      <c r="L2" s="3"/>
    </row>
    <row r="3" spans="1:12" ht="20.25">
      <c r="A3" s="1"/>
      <c r="B3" s="1"/>
      <c r="C3" s="1"/>
      <c r="D3" s="141"/>
      <c r="E3" s="5"/>
      <c r="F3" s="6"/>
      <c r="G3" s="6"/>
      <c r="H3" s="277" t="s">
        <v>15</v>
      </c>
      <c r="I3" s="277"/>
      <c r="J3" s="277"/>
      <c r="K3" s="2"/>
      <c r="L3" s="3"/>
    </row>
    <row r="4" spans="1:12" ht="15.75" customHeight="1">
      <c r="A4" s="278" t="s">
        <v>48</v>
      </c>
      <c r="B4" s="278"/>
      <c r="C4" s="278"/>
      <c r="D4" s="278"/>
      <c r="E4" s="53"/>
      <c r="F4" s="53"/>
      <c r="G4" s="53"/>
      <c r="H4" s="53"/>
      <c r="I4" s="53"/>
      <c r="J4" s="53"/>
      <c r="K4" s="7"/>
      <c r="L4" s="3"/>
    </row>
    <row r="5" spans="1:12" ht="53.25" customHeight="1">
      <c r="A5" s="279" t="s">
        <v>208</v>
      </c>
      <c r="B5" s="279"/>
      <c r="C5" s="279"/>
      <c r="D5" s="279"/>
      <c r="E5" s="279"/>
      <c r="F5" s="279"/>
      <c r="G5" s="279"/>
      <c r="H5" s="279"/>
      <c r="I5" s="279"/>
      <c r="J5" s="279"/>
      <c r="K5" s="7"/>
      <c r="L5" s="3"/>
    </row>
    <row r="6" spans="1:12" ht="18" customHeight="1">
      <c r="A6" s="279" t="s">
        <v>192</v>
      </c>
      <c r="B6" s="279"/>
      <c r="C6" s="279"/>
      <c r="D6" s="279"/>
      <c r="E6" s="279"/>
      <c r="F6" s="279"/>
      <c r="G6" s="279"/>
      <c r="H6" s="279"/>
      <c r="I6" s="279"/>
      <c r="J6" s="279"/>
      <c r="K6" s="7"/>
      <c r="L6" s="3"/>
    </row>
    <row r="7" spans="1:12" ht="15.75" customHeight="1">
      <c r="A7" s="281" t="s">
        <v>193</v>
      </c>
      <c r="B7" s="281"/>
      <c r="C7" s="281"/>
      <c r="D7" s="281"/>
      <c r="E7" s="281"/>
      <c r="F7" s="281"/>
      <c r="G7" s="281"/>
      <c r="H7" s="281"/>
      <c r="I7" s="281"/>
      <c r="J7" s="281"/>
      <c r="K7" s="8"/>
      <c r="L7" s="3"/>
    </row>
    <row r="8" spans="1:12" ht="12.75" customHeight="1">
      <c r="A8" s="282" t="s">
        <v>0</v>
      </c>
      <c r="B8" s="269" t="s">
        <v>16</v>
      </c>
      <c r="C8" s="248" t="s">
        <v>17</v>
      </c>
      <c r="D8" s="249"/>
      <c r="E8" s="249"/>
      <c r="F8" s="250"/>
      <c r="G8" s="283" t="s">
        <v>7</v>
      </c>
      <c r="H8" s="283" t="s">
        <v>8</v>
      </c>
      <c r="I8" s="283" t="s">
        <v>207</v>
      </c>
      <c r="J8" s="283" t="s">
        <v>21</v>
      </c>
      <c r="K8" s="270" t="s">
        <v>1</v>
      </c>
      <c r="L8" s="269" t="s">
        <v>58</v>
      </c>
    </row>
    <row r="9" spans="1:12" ht="25.5">
      <c r="A9" s="282"/>
      <c r="B9" s="269"/>
      <c r="C9" s="10" t="s">
        <v>18</v>
      </c>
      <c r="D9" s="9" t="s">
        <v>19</v>
      </c>
      <c r="E9" s="9" t="s">
        <v>57</v>
      </c>
      <c r="F9" s="9" t="s">
        <v>46</v>
      </c>
      <c r="G9" s="247"/>
      <c r="H9" s="247"/>
      <c r="I9" s="247"/>
      <c r="J9" s="247"/>
      <c r="K9" s="271"/>
      <c r="L9" s="269"/>
    </row>
    <row r="10" spans="1:12" ht="15" customHeight="1">
      <c r="A10" s="254">
        <v>1</v>
      </c>
      <c r="B10" s="12" t="s">
        <v>194</v>
      </c>
      <c r="C10" s="254">
        <f>D10+E10+F10</f>
        <v>54</v>
      </c>
      <c r="D10" s="254"/>
      <c r="E10" s="266">
        <v>54</v>
      </c>
      <c r="F10" s="266"/>
      <c r="G10" s="269">
        <v>18</v>
      </c>
      <c r="H10" s="267">
        <f>C10/G10</f>
        <v>3</v>
      </c>
      <c r="I10" s="267"/>
      <c r="J10" s="266" t="s">
        <v>3</v>
      </c>
      <c r="K10" s="16"/>
      <c r="L10" s="17"/>
    </row>
    <row r="11" spans="1:12" ht="15" customHeight="1">
      <c r="A11" s="254"/>
      <c r="B11" s="12" t="s">
        <v>195</v>
      </c>
      <c r="C11" s="254"/>
      <c r="D11" s="254"/>
      <c r="E11" s="266"/>
      <c r="F11" s="266"/>
      <c r="G11" s="269"/>
      <c r="H11" s="268"/>
      <c r="I11" s="268"/>
      <c r="J11" s="266"/>
      <c r="K11" s="16"/>
      <c r="L11" s="17"/>
    </row>
    <row r="12" spans="1:12" ht="30.75" customHeight="1">
      <c r="A12" s="11">
        <v>2</v>
      </c>
      <c r="B12" s="12" t="s">
        <v>82</v>
      </c>
      <c r="C12" s="11">
        <f aca="true" t="shared" si="0" ref="C12:C19">D12+E12+F12</f>
        <v>54</v>
      </c>
      <c r="D12" s="10">
        <v>36</v>
      </c>
      <c r="E12" s="10"/>
      <c r="F12" s="10">
        <v>18</v>
      </c>
      <c r="G12" s="10">
        <v>18</v>
      </c>
      <c r="H12" s="34">
        <f>C12/G12</f>
        <v>3</v>
      </c>
      <c r="I12" s="11"/>
      <c r="J12" s="10" t="s">
        <v>2</v>
      </c>
      <c r="K12" s="33"/>
      <c r="L12" s="22"/>
    </row>
    <row r="13" spans="1:12" ht="15.75" customHeight="1">
      <c r="A13" s="11">
        <v>3</v>
      </c>
      <c r="B13" s="12" t="s">
        <v>196</v>
      </c>
      <c r="C13" s="11">
        <f t="shared" si="0"/>
        <v>54</v>
      </c>
      <c r="D13" s="10">
        <v>36</v>
      </c>
      <c r="E13" s="10">
        <v>18</v>
      </c>
      <c r="F13" s="10"/>
      <c r="G13" s="10">
        <v>18</v>
      </c>
      <c r="H13" s="34">
        <f aca="true" t="shared" si="1" ref="H13:H18">C13/G13</f>
        <v>3</v>
      </c>
      <c r="I13" s="11"/>
      <c r="J13" s="10" t="s">
        <v>3</v>
      </c>
      <c r="K13" s="33"/>
      <c r="L13" s="22"/>
    </row>
    <row r="14" spans="1:12" ht="30.75" customHeight="1">
      <c r="A14" s="11">
        <v>4</v>
      </c>
      <c r="B14" s="12" t="s">
        <v>34</v>
      </c>
      <c r="C14" s="11">
        <f t="shared" si="0"/>
        <v>72</v>
      </c>
      <c r="D14" s="10">
        <v>36</v>
      </c>
      <c r="E14" s="10">
        <v>36</v>
      </c>
      <c r="F14" s="10"/>
      <c r="G14" s="10">
        <v>18</v>
      </c>
      <c r="H14" s="34">
        <f t="shared" si="1"/>
        <v>4</v>
      </c>
      <c r="I14" s="11" t="s">
        <v>53</v>
      </c>
      <c r="J14" s="10" t="s">
        <v>3</v>
      </c>
      <c r="K14" s="33"/>
      <c r="L14" s="22"/>
    </row>
    <row r="15" spans="1:12" ht="15" customHeight="1">
      <c r="A15" s="11">
        <v>5</v>
      </c>
      <c r="B15" s="12" t="s">
        <v>197</v>
      </c>
      <c r="C15" s="11">
        <f t="shared" si="0"/>
        <v>54</v>
      </c>
      <c r="D15" s="13">
        <v>36</v>
      </c>
      <c r="E15" s="13">
        <v>18</v>
      </c>
      <c r="F15" s="13"/>
      <c r="G15" s="10">
        <v>18</v>
      </c>
      <c r="H15" s="34">
        <f t="shared" si="1"/>
        <v>3</v>
      </c>
      <c r="I15" s="57"/>
      <c r="J15" s="34" t="s">
        <v>3</v>
      </c>
      <c r="K15" s="16"/>
      <c r="L15" s="22"/>
    </row>
    <row r="16" spans="1:12" ht="33" customHeight="1">
      <c r="A16" s="11">
        <v>6</v>
      </c>
      <c r="B16" s="12" t="s">
        <v>222</v>
      </c>
      <c r="C16" s="11">
        <f t="shared" si="0"/>
        <v>54</v>
      </c>
      <c r="D16" s="13">
        <v>36</v>
      </c>
      <c r="E16" s="13">
        <v>18</v>
      </c>
      <c r="F16" s="13"/>
      <c r="G16" s="10">
        <v>18</v>
      </c>
      <c r="H16" s="34">
        <f t="shared" si="1"/>
        <v>3</v>
      </c>
      <c r="I16" s="57"/>
      <c r="J16" s="34" t="s">
        <v>2</v>
      </c>
      <c r="K16" s="16"/>
      <c r="L16" s="22"/>
    </row>
    <row r="17" spans="1:12" ht="30.75" customHeight="1">
      <c r="A17" s="11">
        <v>7</v>
      </c>
      <c r="B17" s="12" t="s">
        <v>198</v>
      </c>
      <c r="C17" s="11">
        <f t="shared" si="0"/>
        <v>54</v>
      </c>
      <c r="D17" s="13">
        <v>36</v>
      </c>
      <c r="E17" s="13">
        <v>18</v>
      </c>
      <c r="F17" s="13"/>
      <c r="G17" s="10">
        <v>18</v>
      </c>
      <c r="H17" s="34">
        <f t="shared" si="1"/>
        <v>3</v>
      </c>
      <c r="I17" s="57"/>
      <c r="J17" s="34" t="s">
        <v>2</v>
      </c>
      <c r="K17" s="16"/>
      <c r="L17" s="22"/>
    </row>
    <row r="18" spans="1:12" ht="30.75" customHeight="1">
      <c r="A18" s="14">
        <v>9</v>
      </c>
      <c r="B18" s="64" t="s">
        <v>199</v>
      </c>
      <c r="C18" s="14">
        <f t="shared" si="0"/>
        <v>54</v>
      </c>
      <c r="D18" s="60">
        <v>18</v>
      </c>
      <c r="E18" s="60">
        <v>36</v>
      </c>
      <c r="F18" s="60"/>
      <c r="G18" s="10">
        <v>18</v>
      </c>
      <c r="H18" s="34">
        <f t="shared" si="1"/>
        <v>3</v>
      </c>
      <c r="J18" s="15" t="s">
        <v>2</v>
      </c>
      <c r="K18" s="65"/>
      <c r="L18" s="145"/>
    </row>
    <row r="19" spans="1:12" s="55" customFormat="1" ht="15" customHeight="1" thickBot="1">
      <c r="A19" s="35">
        <v>9</v>
      </c>
      <c r="B19" s="36" t="s">
        <v>26</v>
      </c>
      <c r="C19" s="35">
        <f t="shared" si="0"/>
        <v>72</v>
      </c>
      <c r="D19" s="35"/>
      <c r="E19" s="48">
        <v>72</v>
      </c>
      <c r="F19" s="48"/>
      <c r="G19" s="37">
        <v>18</v>
      </c>
      <c r="H19" s="54">
        <f>C19/G19</f>
        <v>4</v>
      </c>
      <c r="I19" s="54"/>
      <c r="J19" s="48" t="s">
        <v>2</v>
      </c>
      <c r="K19" s="50"/>
      <c r="L19" s="51"/>
    </row>
    <row r="20" spans="1:12" ht="13.5" customHeight="1" thickTop="1">
      <c r="A20" s="262"/>
      <c r="B20" s="264" t="s">
        <v>67</v>
      </c>
      <c r="C20" s="26">
        <f>SUM(C10:C19)</f>
        <v>522</v>
      </c>
      <c r="D20" s="26">
        <f>SUM(D10:D19)</f>
        <v>234</v>
      </c>
      <c r="E20" s="26">
        <f>SUM(E10:E19)</f>
        <v>270</v>
      </c>
      <c r="F20" s="26">
        <f>SUM(F10:F19)</f>
        <v>18</v>
      </c>
      <c r="G20" s="26"/>
      <c r="H20" s="26">
        <f>SUM(H10:H19)</f>
        <v>29</v>
      </c>
      <c r="I20" s="26"/>
      <c r="J20" s="26"/>
      <c r="K20" s="27"/>
      <c r="L20" s="28"/>
    </row>
    <row r="21" spans="1:12" ht="15.75" customHeight="1" thickBot="1">
      <c r="A21" s="263"/>
      <c r="B21" s="265"/>
      <c r="C21" s="272" t="s">
        <v>63</v>
      </c>
      <c r="D21" s="272"/>
      <c r="E21" s="272"/>
      <c r="F21" s="272"/>
      <c r="G21" s="272"/>
      <c r="H21" s="272"/>
      <c r="I21" s="272"/>
      <c r="J21" s="272"/>
      <c r="K21" s="29"/>
      <c r="L21" s="30"/>
    </row>
    <row r="22" spans="1:12" ht="18" customHeight="1">
      <c r="A22" s="245" t="s">
        <v>200</v>
      </c>
      <c r="B22" s="246"/>
      <c r="C22" s="246"/>
      <c r="D22" s="246"/>
      <c r="E22" s="246"/>
      <c r="F22" s="246"/>
      <c r="G22" s="246"/>
      <c r="H22" s="246"/>
      <c r="I22" s="246"/>
      <c r="J22" s="223"/>
      <c r="K22" s="31"/>
      <c r="L22" s="32"/>
    </row>
    <row r="23" spans="1:12" s="55" customFormat="1" ht="14.25" customHeight="1">
      <c r="A23" s="14">
        <v>1</v>
      </c>
      <c r="B23" s="12" t="s">
        <v>201</v>
      </c>
      <c r="C23" s="11">
        <f aca="true" t="shared" si="2" ref="C23:C30">D23+E23+F23</f>
        <v>68</v>
      </c>
      <c r="D23" s="59">
        <v>34</v>
      </c>
      <c r="E23" s="59">
        <v>34</v>
      </c>
      <c r="F23" s="59"/>
      <c r="G23" s="59">
        <v>17</v>
      </c>
      <c r="H23" s="34">
        <f aca="true" t="shared" si="3" ref="H23:H30">C23/G23</f>
        <v>4</v>
      </c>
      <c r="I23" s="15"/>
      <c r="J23" s="60" t="s">
        <v>3</v>
      </c>
      <c r="K23" s="33"/>
      <c r="L23" s="17"/>
    </row>
    <row r="24" spans="1:12" s="55" customFormat="1" ht="29.25" customHeight="1">
      <c r="A24" s="14">
        <v>2</v>
      </c>
      <c r="B24" s="12" t="s">
        <v>202</v>
      </c>
      <c r="C24" s="11">
        <f t="shared" si="2"/>
        <v>51</v>
      </c>
      <c r="D24" s="59">
        <v>34</v>
      </c>
      <c r="E24" s="59">
        <v>17</v>
      </c>
      <c r="F24" s="59"/>
      <c r="G24" s="59">
        <v>17</v>
      </c>
      <c r="H24" s="34">
        <f t="shared" si="3"/>
        <v>3</v>
      </c>
      <c r="I24" s="15"/>
      <c r="J24" s="60" t="s">
        <v>2</v>
      </c>
      <c r="K24" s="33"/>
      <c r="L24" s="17"/>
    </row>
    <row r="25" spans="1:12" ht="33" customHeight="1">
      <c r="A25" s="14">
        <v>3</v>
      </c>
      <c r="B25" s="12" t="s">
        <v>203</v>
      </c>
      <c r="C25" s="11">
        <f t="shared" si="2"/>
        <v>51</v>
      </c>
      <c r="D25" s="60">
        <v>34</v>
      </c>
      <c r="E25" s="60">
        <v>17</v>
      </c>
      <c r="F25" s="60"/>
      <c r="G25" s="59">
        <v>17</v>
      </c>
      <c r="H25" s="34">
        <f t="shared" si="3"/>
        <v>3</v>
      </c>
      <c r="I25" s="57"/>
      <c r="J25" s="15" t="s">
        <v>3</v>
      </c>
      <c r="K25" s="16"/>
      <c r="L25" s="22"/>
    </row>
    <row r="26" spans="1:12" ht="33" customHeight="1">
      <c r="A26" s="11">
        <v>4</v>
      </c>
      <c r="B26" s="12" t="s">
        <v>71</v>
      </c>
      <c r="C26" s="11">
        <f t="shared" si="2"/>
        <v>51</v>
      </c>
      <c r="D26" s="13">
        <v>34</v>
      </c>
      <c r="E26" s="13">
        <v>17</v>
      </c>
      <c r="F26" s="13"/>
      <c r="G26" s="59">
        <v>17</v>
      </c>
      <c r="H26" s="34">
        <f t="shared" si="3"/>
        <v>3</v>
      </c>
      <c r="I26" s="57"/>
      <c r="J26" s="34" t="s">
        <v>2</v>
      </c>
      <c r="K26" s="16"/>
      <c r="L26" s="22"/>
    </row>
    <row r="27" spans="1:12" ht="47.25" customHeight="1">
      <c r="A27" s="14">
        <v>5</v>
      </c>
      <c r="B27" s="12" t="s">
        <v>199</v>
      </c>
      <c r="C27" s="11">
        <f t="shared" si="2"/>
        <v>68</v>
      </c>
      <c r="D27" s="60">
        <v>17</v>
      </c>
      <c r="E27" s="60">
        <v>51</v>
      </c>
      <c r="F27" s="60"/>
      <c r="G27" s="59">
        <v>17</v>
      </c>
      <c r="H27" s="34">
        <f t="shared" si="3"/>
        <v>4</v>
      </c>
      <c r="I27" s="57" t="s">
        <v>53</v>
      </c>
      <c r="J27" s="15" t="s">
        <v>3</v>
      </c>
      <c r="K27" s="16"/>
      <c r="L27" s="22"/>
    </row>
    <row r="28" spans="1:12" ht="30.75" customHeight="1">
      <c r="A28" s="11">
        <v>6</v>
      </c>
      <c r="B28" s="12" t="s">
        <v>223</v>
      </c>
      <c r="C28" s="11">
        <f t="shared" si="2"/>
        <v>68</v>
      </c>
      <c r="D28" s="13">
        <v>34</v>
      </c>
      <c r="E28" s="13">
        <v>34</v>
      </c>
      <c r="F28" s="13"/>
      <c r="G28" s="59">
        <v>17</v>
      </c>
      <c r="H28" s="34">
        <f t="shared" si="3"/>
        <v>4</v>
      </c>
      <c r="I28" s="57"/>
      <c r="J28" s="34" t="s">
        <v>2</v>
      </c>
      <c r="K28" s="16"/>
      <c r="L28" s="22"/>
    </row>
    <row r="29" spans="1:12" ht="31.5" customHeight="1">
      <c r="A29" s="11">
        <v>7</v>
      </c>
      <c r="B29" s="12" t="s">
        <v>204</v>
      </c>
      <c r="C29" s="11">
        <f t="shared" si="2"/>
        <v>68</v>
      </c>
      <c r="D29" s="13">
        <v>17</v>
      </c>
      <c r="E29" s="13">
        <v>51</v>
      </c>
      <c r="F29" s="13"/>
      <c r="G29" s="59">
        <v>17</v>
      </c>
      <c r="H29" s="34">
        <f t="shared" si="3"/>
        <v>4</v>
      </c>
      <c r="I29" s="57"/>
      <c r="J29" s="34" t="s">
        <v>3</v>
      </c>
      <c r="K29" s="16"/>
      <c r="L29" s="22"/>
    </row>
    <row r="30" spans="1:12" s="55" customFormat="1" ht="14.25" customHeight="1" thickBot="1">
      <c r="A30" s="35">
        <v>8</v>
      </c>
      <c r="B30" s="36" t="s">
        <v>26</v>
      </c>
      <c r="C30" s="35">
        <f t="shared" si="2"/>
        <v>44</v>
      </c>
      <c r="D30" s="37"/>
      <c r="E30" s="37">
        <v>44</v>
      </c>
      <c r="F30" s="37"/>
      <c r="G30" s="37">
        <v>17</v>
      </c>
      <c r="H30" s="54">
        <f t="shared" si="3"/>
        <v>2.588235294117647</v>
      </c>
      <c r="I30" s="54"/>
      <c r="J30" s="48" t="s">
        <v>2</v>
      </c>
      <c r="K30" s="69"/>
      <c r="L30" s="51"/>
    </row>
    <row r="31" spans="1:12" ht="13.5" customHeight="1" thickTop="1">
      <c r="A31" s="252"/>
      <c r="B31" s="253" t="s">
        <v>68</v>
      </c>
      <c r="C31" s="26">
        <f>SUM(C23:C30)</f>
        <v>469</v>
      </c>
      <c r="D31" s="26">
        <f>SUM(D23:D30)</f>
        <v>204</v>
      </c>
      <c r="E31" s="26">
        <f>SUM(E23:E30)</f>
        <v>265</v>
      </c>
      <c r="F31" s="26">
        <f>SUM(F23:F30)</f>
        <v>0</v>
      </c>
      <c r="G31" s="26"/>
      <c r="H31" s="26">
        <f>SUM(H23:H30)</f>
        <v>27.58823529411765</v>
      </c>
      <c r="I31" s="26"/>
      <c r="J31" s="26"/>
      <c r="K31" s="27"/>
      <c r="L31" s="28"/>
    </row>
    <row r="32" spans="1:12" ht="13.5" customHeight="1" thickBot="1">
      <c r="A32" s="252"/>
      <c r="B32" s="253"/>
      <c r="C32" s="234" t="s">
        <v>80</v>
      </c>
      <c r="D32" s="235"/>
      <c r="E32" s="235"/>
      <c r="F32" s="235"/>
      <c r="G32" s="235"/>
      <c r="H32" s="235"/>
      <c r="I32" s="235"/>
      <c r="J32" s="236"/>
      <c r="K32" s="38"/>
      <c r="L32" s="39"/>
    </row>
    <row r="33" spans="1:12" ht="13.5" customHeight="1">
      <c r="A33" s="237"/>
      <c r="B33" s="238" t="s">
        <v>22</v>
      </c>
      <c r="C33" s="40">
        <f>C20+C31</f>
        <v>991</v>
      </c>
      <c r="D33" s="40">
        <f>D20+D31</f>
        <v>438</v>
      </c>
      <c r="E33" s="40">
        <f>E20+E31</f>
        <v>535</v>
      </c>
      <c r="F33" s="40">
        <f>F20+F31</f>
        <v>18</v>
      </c>
      <c r="G33" s="40"/>
      <c r="H33" s="40"/>
      <c r="I33" s="40"/>
      <c r="J33" s="40"/>
      <c r="K33" s="41"/>
      <c r="L33" s="42"/>
    </row>
    <row r="34" spans="1:12" ht="15.75" customHeight="1" thickBot="1">
      <c r="A34" s="263"/>
      <c r="B34" s="272"/>
      <c r="C34" s="272" t="s">
        <v>205</v>
      </c>
      <c r="D34" s="272"/>
      <c r="E34" s="272"/>
      <c r="F34" s="272"/>
      <c r="G34" s="272"/>
      <c r="H34" s="272"/>
      <c r="I34" s="272"/>
      <c r="J34" s="272"/>
      <c r="K34" s="43"/>
      <c r="L34" s="30"/>
    </row>
    <row r="35" spans="1:12" ht="13.5" customHeight="1">
      <c r="A35" s="18">
        <v>1</v>
      </c>
      <c r="B35" s="47" t="s">
        <v>274</v>
      </c>
      <c r="C35" s="239" t="s">
        <v>206</v>
      </c>
      <c r="D35" s="240"/>
      <c r="E35" s="240"/>
      <c r="F35" s="240"/>
      <c r="G35" s="240"/>
      <c r="H35" s="240"/>
      <c r="I35" s="241"/>
      <c r="J35" s="138" t="s">
        <v>2</v>
      </c>
      <c r="K35" s="25"/>
      <c r="L35" s="28"/>
    </row>
    <row r="36" spans="1:12" ht="30" customHeight="1">
      <c r="A36" s="4"/>
      <c r="B36" s="44" t="s">
        <v>4</v>
      </c>
      <c r="C36" s="45"/>
      <c r="D36" s="45"/>
      <c r="E36" s="45"/>
      <c r="F36" s="244" t="s">
        <v>9</v>
      </c>
      <c r="G36" s="244"/>
      <c r="H36" s="244"/>
      <c r="I36" s="244"/>
      <c r="J36" s="45"/>
      <c r="K36" s="4"/>
      <c r="L36" s="46"/>
    </row>
    <row r="37" spans="1:12" ht="20.25">
      <c r="A37" s="273" t="s">
        <v>13</v>
      </c>
      <c r="B37" s="273"/>
      <c r="C37" s="273"/>
      <c r="D37" s="2"/>
      <c r="E37" s="274" t="s">
        <v>14</v>
      </c>
      <c r="F37" s="274"/>
      <c r="G37" s="274"/>
      <c r="H37" s="274"/>
      <c r="I37" s="274"/>
      <c r="J37" s="274"/>
      <c r="K37" s="2"/>
      <c r="L37" s="3"/>
    </row>
    <row r="38" spans="1:12" ht="30.75" customHeight="1">
      <c r="A38" s="275" t="s">
        <v>47</v>
      </c>
      <c r="B38" s="275"/>
      <c r="C38" s="275"/>
      <c r="D38" s="277" t="s">
        <v>176</v>
      </c>
      <c r="E38" s="280"/>
      <c r="F38" s="280"/>
      <c r="G38" s="280"/>
      <c r="H38" s="280"/>
      <c r="I38" s="280"/>
      <c r="J38" s="280"/>
      <c r="K38" s="2"/>
      <c r="L38" s="3"/>
    </row>
    <row r="39" spans="1:12" ht="20.25">
      <c r="A39" s="1"/>
      <c r="B39" s="1"/>
      <c r="C39" s="1"/>
      <c r="D39" s="141"/>
      <c r="E39" s="5"/>
      <c r="F39" s="6"/>
      <c r="G39" s="6"/>
      <c r="H39" s="277" t="s">
        <v>15</v>
      </c>
      <c r="I39" s="277"/>
      <c r="J39" s="277"/>
      <c r="K39" s="2"/>
      <c r="L39" s="3"/>
    </row>
    <row r="40" spans="1:12" ht="15.75" customHeight="1">
      <c r="A40" s="278" t="s">
        <v>48</v>
      </c>
      <c r="B40" s="278"/>
      <c r="C40" s="278"/>
      <c r="D40" s="278"/>
      <c r="E40" s="53"/>
      <c r="F40" s="53"/>
      <c r="G40" s="53"/>
      <c r="H40" s="53"/>
      <c r="I40" s="53"/>
      <c r="J40" s="53"/>
      <c r="K40" s="7"/>
      <c r="L40" s="3"/>
    </row>
    <row r="41" spans="1:12" ht="53.25" customHeight="1">
      <c r="A41" s="279" t="s">
        <v>224</v>
      </c>
      <c r="B41" s="279"/>
      <c r="C41" s="279"/>
      <c r="D41" s="279"/>
      <c r="E41" s="279"/>
      <c r="F41" s="279"/>
      <c r="G41" s="279"/>
      <c r="H41" s="279"/>
      <c r="I41" s="279"/>
      <c r="J41" s="279"/>
      <c r="K41" s="7"/>
      <c r="L41" s="3"/>
    </row>
    <row r="42" spans="1:12" ht="18" customHeight="1">
      <c r="A42" s="279" t="s">
        <v>192</v>
      </c>
      <c r="B42" s="279"/>
      <c r="C42" s="279"/>
      <c r="D42" s="279"/>
      <c r="E42" s="279"/>
      <c r="F42" s="279"/>
      <c r="G42" s="279"/>
      <c r="H42" s="279"/>
      <c r="I42" s="279"/>
      <c r="J42" s="279"/>
      <c r="K42" s="7"/>
      <c r="L42" s="3"/>
    </row>
    <row r="43" spans="1:12" ht="15.75" customHeight="1">
      <c r="A43" s="281" t="s">
        <v>209</v>
      </c>
      <c r="B43" s="281"/>
      <c r="C43" s="281"/>
      <c r="D43" s="281"/>
      <c r="E43" s="281"/>
      <c r="F43" s="281"/>
      <c r="G43" s="281"/>
      <c r="H43" s="281"/>
      <c r="I43" s="281"/>
      <c r="J43" s="281"/>
      <c r="K43" s="8"/>
      <c r="L43" s="3"/>
    </row>
    <row r="44" spans="1:12" ht="12.75" customHeight="1">
      <c r="A44" s="282" t="s">
        <v>0</v>
      </c>
      <c r="B44" s="269" t="s">
        <v>16</v>
      </c>
      <c r="C44" s="248" t="s">
        <v>17</v>
      </c>
      <c r="D44" s="249"/>
      <c r="E44" s="249"/>
      <c r="F44" s="250"/>
      <c r="G44" s="283" t="s">
        <v>7</v>
      </c>
      <c r="H44" s="283" t="s">
        <v>8</v>
      </c>
      <c r="I44" s="283" t="s">
        <v>207</v>
      </c>
      <c r="J44" s="283" t="s">
        <v>21</v>
      </c>
      <c r="K44" s="270" t="s">
        <v>1</v>
      </c>
      <c r="L44" s="269" t="s">
        <v>58</v>
      </c>
    </row>
    <row r="45" spans="1:12" ht="25.5">
      <c r="A45" s="282"/>
      <c r="B45" s="269"/>
      <c r="C45" s="10" t="s">
        <v>18</v>
      </c>
      <c r="D45" s="9" t="s">
        <v>19</v>
      </c>
      <c r="E45" s="9" t="s">
        <v>57</v>
      </c>
      <c r="F45" s="9" t="s">
        <v>46</v>
      </c>
      <c r="G45" s="247"/>
      <c r="H45" s="247"/>
      <c r="I45" s="247"/>
      <c r="J45" s="247"/>
      <c r="K45" s="271"/>
      <c r="L45" s="269"/>
    </row>
    <row r="46" spans="1:12" ht="15" customHeight="1">
      <c r="A46" s="254">
        <v>1</v>
      </c>
      <c r="B46" s="12" t="s">
        <v>186</v>
      </c>
      <c r="C46" s="254">
        <f>D46+E46+F46</f>
        <v>54</v>
      </c>
      <c r="D46" s="254"/>
      <c r="E46" s="266">
        <v>54</v>
      </c>
      <c r="F46" s="266"/>
      <c r="G46" s="269">
        <v>18</v>
      </c>
      <c r="H46" s="267">
        <f>C46/G46</f>
        <v>3</v>
      </c>
      <c r="I46" s="267"/>
      <c r="J46" s="266" t="s">
        <v>3</v>
      </c>
      <c r="K46" s="16"/>
      <c r="L46" s="17"/>
    </row>
    <row r="47" spans="1:12" ht="15" customHeight="1">
      <c r="A47" s="254"/>
      <c r="B47" s="12" t="s">
        <v>210</v>
      </c>
      <c r="C47" s="254"/>
      <c r="D47" s="254"/>
      <c r="E47" s="266"/>
      <c r="F47" s="266"/>
      <c r="G47" s="269"/>
      <c r="H47" s="268"/>
      <c r="I47" s="268"/>
      <c r="J47" s="266"/>
      <c r="K47" s="16"/>
      <c r="L47" s="17"/>
    </row>
    <row r="48" spans="1:12" ht="30.75" customHeight="1">
      <c r="A48" s="11">
        <v>2</v>
      </c>
      <c r="B48" s="12" t="s">
        <v>214</v>
      </c>
      <c r="C48" s="11">
        <f aca="true" t="shared" si="4" ref="C48:C55">D48+E48+F48</f>
        <v>54</v>
      </c>
      <c r="D48" s="10">
        <v>18</v>
      </c>
      <c r="E48" s="10"/>
      <c r="F48" s="10">
        <v>36</v>
      </c>
      <c r="G48" s="10">
        <v>18</v>
      </c>
      <c r="H48" s="34">
        <f>C48/G48</f>
        <v>3</v>
      </c>
      <c r="I48" s="11"/>
      <c r="J48" s="10" t="s">
        <v>2</v>
      </c>
      <c r="K48" s="33"/>
      <c r="L48" s="22"/>
    </row>
    <row r="49" spans="1:12" ht="15.75" customHeight="1">
      <c r="A49" s="11">
        <v>3</v>
      </c>
      <c r="B49" s="12" t="s">
        <v>38</v>
      </c>
      <c r="C49" s="11">
        <f t="shared" si="4"/>
        <v>54</v>
      </c>
      <c r="D49" s="10">
        <v>36</v>
      </c>
      <c r="E49" s="10">
        <v>18</v>
      </c>
      <c r="F49" s="10"/>
      <c r="G49" s="10">
        <v>18</v>
      </c>
      <c r="H49" s="34">
        <f aca="true" t="shared" si="5" ref="H49:H54">C49/G49</f>
        <v>3</v>
      </c>
      <c r="I49" s="11"/>
      <c r="J49" s="10" t="s">
        <v>3</v>
      </c>
      <c r="K49" s="33"/>
      <c r="L49" s="22"/>
    </row>
    <row r="50" spans="1:12" ht="30.75" customHeight="1">
      <c r="A50" s="11">
        <v>4</v>
      </c>
      <c r="B50" s="12" t="s">
        <v>211</v>
      </c>
      <c r="C50" s="11">
        <f t="shared" si="4"/>
        <v>90</v>
      </c>
      <c r="D50" s="10">
        <v>54</v>
      </c>
      <c r="E50" s="10">
        <v>36</v>
      </c>
      <c r="F50" s="10"/>
      <c r="G50" s="10">
        <v>18</v>
      </c>
      <c r="H50" s="34">
        <f t="shared" si="5"/>
        <v>5</v>
      </c>
      <c r="I50" s="11"/>
      <c r="J50" s="10" t="s">
        <v>3</v>
      </c>
      <c r="K50" s="33"/>
      <c r="L50" s="22"/>
    </row>
    <row r="51" spans="1:12" ht="15" customHeight="1">
      <c r="A51" s="11">
        <v>5</v>
      </c>
      <c r="B51" s="12" t="s">
        <v>198</v>
      </c>
      <c r="C51" s="11">
        <f t="shared" si="4"/>
        <v>54</v>
      </c>
      <c r="D51" s="13">
        <v>36</v>
      </c>
      <c r="E51" s="13">
        <v>18</v>
      </c>
      <c r="F51" s="13"/>
      <c r="G51" s="10">
        <v>18</v>
      </c>
      <c r="H51" s="34">
        <f t="shared" si="5"/>
        <v>3</v>
      </c>
      <c r="I51" s="57"/>
      <c r="J51" s="34" t="s">
        <v>2</v>
      </c>
      <c r="K51" s="16"/>
      <c r="L51" s="22"/>
    </row>
    <row r="52" spans="1:12" ht="33" customHeight="1">
      <c r="A52" s="11">
        <v>6</v>
      </c>
      <c r="B52" s="12" t="s">
        <v>212</v>
      </c>
      <c r="C52" s="11">
        <f t="shared" si="4"/>
        <v>36</v>
      </c>
      <c r="D52" s="13">
        <v>18</v>
      </c>
      <c r="E52" s="13">
        <v>18</v>
      </c>
      <c r="F52" s="13"/>
      <c r="G52" s="10">
        <v>18</v>
      </c>
      <c r="H52" s="34">
        <f t="shared" si="5"/>
        <v>2</v>
      </c>
      <c r="I52" s="57"/>
      <c r="J52" s="34" t="s">
        <v>2</v>
      </c>
      <c r="K52" s="16"/>
      <c r="L52" s="22"/>
    </row>
    <row r="53" spans="1:12" ht="30.75" customHeight="1">
      <c r="A53" s="11">
        <v>7</v>
      </c>
      <c r="B53" s="12" t="s">
        <v>213</v>
      </c>
      <c r="C53" s="11">
        <f t="shared" si="4"/>
        <v>72</v>
      </c>
      <c r="D53" s="13">
        <v>36</v>
      </c>
      <c r="E53" s="13">
        <v>36</v>
      </c>
      <c r="F53" s="13"/>
      <c r="G53" s="10">
        <v>18</v>
      </c>
      <c r="H53" s="34">
        <f t="shared" si="5"/>
        <v>4</v>
      </c>
      <c r="I53" s="57"/>
      <c r="J53" s="34" t="s">
        <v>2</v>
      </c>
      <c r="K53" s="16"/>
      <c r="L53" s="22"/>
    </row>
    <row r="54" spans="1:12" ht="30.75" customHeight="1">
      <c r="A54" s="14">
        <v>9</v>
      </c>
      <c r="B54" s="64" t="s">
        <v>218</v>
      </c>
      <c r="C54" s="14">
        <f t="shared" si="4"/>
        <v>54</v>
      </c>
      <c r="D54" s="60">
        <v>36</v>
      </c>
      <c r="E54" s="60">
        <v>18</v>
      </c>
      <c r="F54" s="60"/>
      <c r="G54" s="10">
        <v>18</v>
      </c>
      <c r="H54" s="34">
        <f t="shared" si="5"/>
        <v>3</v>
      </c>
      <c r="J54" s="15" t="s">
        <v>2</v>
      </c>
      <c r="K54" s="65"/>
      <c r="L54" s="145"/>
    </row>
    <row r="55" spans="1:12" s="55" customFormat="1" ht="15" customHeight="1" thickBot="1">
      <c r="A55" s="35">
        <v>9</v>
      </c>
      <c r="B55" s="36" t="s">
        <v>26</v>
      </c>
      <c r="C55" s="35">
        <f t="shared" si="4"/>
        <v>54</v>
      </c>
      <c r="D55" s="35"/>
      <c r="E55" s="48">
        <v>54</v>
      </c>
      <c r="F55" s="48"/>
      <c r="G55" s="37">
        <v>18</v>
      </c>
      <c r="H55" s="54">
        <f>C55/G55</f>
        <v>3</v>
      </c>
      <c r="I55" s="54"/>
      <c r="J55" s="48" t="s">
        <v>2</v>
      </c>
      <c r="K55" s="50"/>
      <c r="L55" s="51"/>
    </row>
    <row r="56" spans="1:12" ht="13.5" customHeight="1" thickTop="1">
      <c r="A56" s="262"/>
      <c r="B56" s="264" t="s">
        <v>67</v>
      </c>
      <c r="C56" s="26">
        <f>SUM(C46:C55)</f>
        <v>522</v>
      </c>
      <c r="D56" s="26">
        <f>SUM(D46:D55)</f>
        <v>234</v>
      </c>
      <c r="E56" s="26">
        <f>SUM(E46:E55)</f>
        <v>252</v>
      </c>
      <c r="F56" s="26">
        <f>SUM(F46:F55)</f>
        <v>36</v>
      </c>
      <c r="G56" s="26"/>
      <c r="H56" s="26">
        <f>SUM(H46:H55)</f>
        <v>29</v>
      </c>
      <c r="I56" s="26"/>
      <c r="J56" s="26"/>
      <c r="K56" s="27"/>
      <c r="L56" s="28"/>
    </row>
    <row r="57" spans="1:12" ht="15.75" customHeight="1" thickBot="1">
      <c r="A57" s="263"/>
      <c r="B57" s="265"/>
      <c r="C57" s="272" t="s">
        <v>219</v>
      </c>
      <c r="D57" s="272"/>
      <c r="E57" s="272"/>
      <c r="F57" s="272"/>
      <c r="G57" s="272"/>
      <c r="H57" s="272"/>
      <c r="I57" s="272"/>
      <c r="J57" s="272"/>
      <c r="K57" s="29"/>
      <c r="L57" s="30"/>
    </row>
    <row r="58" spans="1:12" ht="18" customHeight="1">
      <c r="A58" s="245" t="s">
        <v>200</v>
      </c>
      <c r="B58" s="246"/>
      <c r="C58" s="246"/>
      <c r="D58" s="246"/>
      <c r="E58" s="246"/>
      <c r="F58" s="246"/>
      <c r="G58" s="246"/>
      <c r="H58" s="246"/>
      <c r="I58" s="246"/>
      <c r="J58" s="223"/>
      <c r="K58" s="31"/>
      <c r="L58" s="32"/>
    </row>
    <row r="59" spans="1:12" s="55" customFormat="1" ht="14.25" customHeight="1">
      <c r="A59" s="14">
        <v>1</v>
      </c>
      <c r="B59" s="12" t="s">
        <v>77</v>
      </c>
      <c r="C59" s="11">
        <f aca="true" t="shared" si="6" ref="C59:C67">D59+E59+F59</f>
        <v>68</v>
      </c>
      <c r="D59" s="59">
        <v>34</v>
      </c>
      <c r="E59" s="59">
        <v>34</v>
      </c>
      <c r="F59" s="59"/>
      <c r="G59" s="59">
        <v>17</v>
      </c>
      <c r="H59" s="34">
        <f aca="true" t="shared" si="7" ref="H59:H67">C59/G59</f>
        <v>4</v>
      </c>
      <c r="I59" s="15"/>
      <c r="J59" s="60" t="s">
        <v>3</v>
      </c>
      <c r="K59" s="33"/>
      <c r="L59" s="17"/>
    </row>
    <row r="60" spans="1:12" s="55" customFormat="1" ht="29.25" customHeight="1">
      <c r="A60" s="14">
        <v>2</v>
      </c>
      <c r="B60" s="12" t="s">
        <v>215</v>
      </c>
      <c r="C60" s="11">
        <f t="shared" si="6"/>
        <v>68</v>
      </c>
      <c r="D60" s="59">
        <v>34</v>
      </c>
      <c r="E60" s="59">
        <v>34</v>
      </c>
      <c r="F60" s="59"/>
      <c r="G60" s="59">
        <v>17</v>
      </c>
      <c r="H60" s="34">
        <f t="shared" si="7"/>
        <v>4</v>
      </c>
      <c r="I60" s="15"/>
      <c r="J60" s="60" t="s">
        <v>3</v>
      </c>
      <c r="K60" s="33"/>
      <c r="L60" s="17"/>
    </row>
    <row r="61" spans="1:12" ht="33" customHeight="1">
      <c r="A61" s="14">
        <v>3</v>
      </c>
      <c r="B61" s="12" t="s">
        <v>216</v>
      </c>
      <c r="C61" s="11">
        <f t="shared" si="6"/>
        <v>68</v>
      </c>
      <c r="D61" s="60">
        <v>34</v>
      </c>
      <c r="E61" s="60">
        <v>34</v>
      </c>
      <c r="F61" s="60"/>
      <c r="G61" s="59">
        <v>17</v>
      </c>
      <c r="H61" s="34">
        <f t="shared" si="7"/>
        <v>4</v>
      </c>
      <c r="I61" s="57"/>
      <c r="J61" s="15" t="s">
        <v>2</v>
      </c>
      <c r="K61" s="16"/>
      <c r="L61" s="22"/>
    </row>
    <row r="62" spans="1:12" ht="33" customHeight="1">
      <c r="A62" s="11">
        <v>4</v>
      </c>
      <c r="B62" s="12" t="s">
        <v>212</v>
      </c>
      <c r="C62" s="11">
        <f t="shared" si="6"/>
        <v>68</v>
      </c>
      <c r="D62" s="13">
        <v>34</v>
      </c>
      <c r="E62" s="13">
        <v>34</v>
      </c>
      <c r="F62" s="13"/>
      <c r="G62" s="59">
        <v>17</v>
      </c>
      <c r="H62" s="34">
        <f t="shared" si="7"/>
        <v>4</v>
      </c>
      <c r="I62" s="57"/>
      <c r="J62" s="34" t="s">
        <v>2</v>
      </c>
      <c r="K62" s="16"/>
      <c r="L62" s="22"/>
    </row>
    <row r="63" spans="1:12" ht="47.25" customHeight="1">
      <c r="A63" s="14">
        <v>5</v>
      </c>
      <c r="B63" s="12" t="s">
        <v>221</v>
      </c>
      <c r="C63" s="11">
        <f t="shared" si="6"/>
        <v>34</v>
      </c>
      <c r="D63" s="60">
        <v>17</v>
      </c>
      <c r="E63" s="60"/>
      <c r="F63" s="60">
        <v>17</v>
      </c>
      <c r="G63" s="59">
        <v>17</v>
      </c>
      <c r="H63" s="34">
        <f t="shared" si="7"/>
        <v>2</v>
      </c>
      <c r="I63" s="57"/>
      <c r="J63" s="15" t="s">
        <v>2</v>
      </c>
      <c r="K63" s="16"/>
      <c r="L63" s="22"/>
    </row>
    <row r="64" spans="1:12" ht="30.75" customHeight="1">
      <c r="A64" s="11">
        <v>6</v>
      </c>
      <c r="B64" s="12" t="s">
        <v>213</v>
      </c>
      <c r="C64" s="11">
        <f t="shared" si="6"/>
        <v>68</v>
      </c>
      <c r="D64" s="13">
        <v>34</v>
      </c>
      <c r="E64" s="13">
        <v>34</v>
      </c>
      <c r="F64" s="13"/>
      <c r="G64" s="59">
        <v>17</v>
      </c>
      <c r="H64" s="34">
        <f t="shared" si="7"/>
        <v>4</v>
      </c>
      <c r="I64" s="57" t="s">
        <v>53</v>
      </c>
      <c r="J64" s="34" t="s">
        <v>3</v>
      </c>
      <c r="K64" s="16"/>
      <c r="L64" s="22"/>
    </row>
    <row r="65" spans="1:12" ht="16.5" customHeight="1">
      <c r="A65" s="11">
        <v>7</v>
      </c>
      <c r="B65" s="12" t="s">
        <v>217</v>
      </c>
      <c r="C65" s="11">
        <f t="shared" si="6"/>
        <v>34</v>
      </c>
      <c r="D65" s="13">
        <v>17</v>
      </c>
      <c r="E65" s="13">
        <v>17</v>
      </c>
      <c r="F65" s="13"/>
      <c r="G65" s="59">
        <v>17</v>
      </c>
      <c r="H65" s="34">
        <f t="shared" si="7"/>
        <v>2</v>
      </c>
      <c r="I65" s="57"/>
      <c r="J65" s="34" t="s">
        <v>2</v>
      </c>
      <c r="K65" s="16"/>
      <c r="L65" s="22"/>
    </row>
    <row r="66" spans="1:12" ht="30.75" customHeight="1">
      <c r="A66" s="14">
        <v>8</v>
      </c>
      <c r="B66" s="64" t="s">
        <v>218</v>
      </c>
      <c r="C66" s="14">
        <f t="shared" si="6"/>
        <v>34</v>
      </c>
      <c r="D66" s="60">
        <v>17</v>
      </c>
      <c r="E66" s="60">
        <v>17</v>
      </c>
      <c r="F66" s="60"/>
      <c r="G66" s="59">
        <v>17</v>
      </c>
      <c r="H66" s="34">
        <f t="shared" si="7"/>
        <v>2</v>
      </c>
      <c r="I66" s="57"/>
      <c r="J66" s="15" t="s">
        <v>3</v>
      </c>
      <c r="K66" s="65"/>
      <c r="L66" s="145"/>
    </row>
    <row r="67" spans="1:12" s="221" customFormat="1" ht="14.25" customHeight="1" thickBot="1">
      <c r="A67" s="35">
        <v>9</v>
      </c>
      <c r="B67" s="36" t="s">
        <v>26</v>
      </c>
      <c r="C67" s="35">
        <f t="shared" si="6"/>
        <v>50</v>
      </c>
      <c r="D67" s="37"/>
      <c r="E67" s="37">
        <v>50</v>
      </c>
      <c r="F67" s="37"/>
      <c r="G67" s="37">
        <v>17</v>
      </c>
      <c r="H67" s="54">
        <f t="shared" si="7"/>
        <v>2.9411764705882355</v>
      </c>
      <c r="I67" s="54"/>
      <c r="J67" s="48" t="s">
        <v>2</v>
      </c>
      <c r="K67" s="69"/>
      <c r="L67" s="51"/>
    </row>
    <row r="68" spans="1:12" ht="13.5" customHeight="1" thickTop="1">
      <c r="A68" s="252"/>
      <c r="B68" s="253" t="s">
        <v>68</v>
      </c>
      <c r="C68" s="26">
        <f>SUM(C59:C67)</f>
        <v>492</v>
      </c>
      <c r="D68" s="26">
        <f>SUM(D59:D67)</f>
        <v>221</v>
      </c>
      <c r="E68" s="26">
        <f>SUM(E59:E67)</f>
        <v>254</v>
      </c>
      <c r="F68" s="26">
        <f>SUM(F59:F67)</f>
        <v>17</v>
      </c>
      <c r="G68" s="26"/>
      <c r="H68" s="26">
        <f>SUM(H59:H67)</f>
        <v>28.941176470588236</v>
      </c>
      <c r="I68" s="26"/>
      <c r="J68" s="26"/>
      <c r="K68" s="27"/>
      <c r="L68" s="28"/>
    </row>
    <row r="69" spans="1:12" ht="13.5" customHeight="1" thickBot="1">
      <c r="A69" s="252"/>
      <c r="B69" s="253"/>
      <c r="C69" s="234" t="s">
        <v>220</v>
      </c>
      <c r="D69" s="235"/>
      <c r="E69" s="235"/>
      <c r="F69" s="235"/>
      <c r="G69" s="235"/>
      <c r="H69" s="235"/>
      <c r="I69" s="235"/>
      <c r="J69" s="236"/>
      <c r="K69" s="38"/>
      <c r="L69" s="39"/>
    </row>
    <row r="70" spans="1:12" ht="13.5" customHeight="1">
      <c r="A70" s="237"/>
      <c r="B70" s="238" t="s">
        <v>22</v>
      </c>
      <c r="C70" s="40">
        <f>C56+C68</f>
        <v>1014</v>
      </c>
      <c r="D70" s="40">
        <f>D56+D68</f>
        <v>455</v>
      </c>
      <c r="E70" s="40">
        <f>E56+E68</f>
        <v>506</v>
      </c>
      <c r="F70" s="40">
        <f>F56+F68</f>
        <v>53</v>
      </c>
      <c r="G70" s="40"/>
      <c r="H70" s="40"/>
      <c r="I70" s="40"/>
      <c r="J70" s="40"/>
      <c r="K70" s="41"/>
      <c r="L70" s="42"/>
    </row>
    <row r="71" spans="1:12" ht="15.75" customHeight="1" thickBot="1">
      <c r="A71" s="263"/>
      <c r="B71" s="272"/>
      <c r="C71" s="272" t="s">
        <v>180</v>
      </c>
      <c r="D71" s="272"/>
      <c r="E71" s="272"/>
      <c r="F71" s="272"/>
      <c r="G71" s="272"/>
      <c r="H71" s="272"/>
      <c r="I71" s="272"/>
      <c r="J71" s="272"/>
      <c r="K71" s="43"/>
      <c r="L71" s="30"/>
    </row>
    <row r="72" spans="1:12" ht="13.5" customHeight="1">
      <c r="A72" s="18">
        <v>1</v>
      </c>
      <c r="B72" s="47" t="s">
        <v>274</v>
      </c>
      <c r="C72" s="239" t="s">
        <v>206</v>
      </c>
      <c r="D72" s="240"/>
      <c r="E72" s="240"/>
      <c r="F72" s="240"/>
      <c r="G72" s="240"/>
      <c r="H72" s="240"/>
      <c r="I72" s="241"/>
      <c r="J72" s="138" t="s">
        <v>2</v>
      </c>
      <c r="K72" s="25"/>
      <c r="L72" s="28"/>
    </row>
    <row r="73" spans="1:12" ht="21.75" customHeight="1">
      <c r="A73" s="4"/>
      <c r="B73" s="44" t="s">
        <v>4</v>
      </c>
      <c r="C73" s="45"/>
      <c r="D73" s="45"/>
      <c r="E73" s="45"/>
      <c r="F73" s="244" t="s">
        <v>9</v>
      </c>
      <c r="G73" s="244"/>
      <c r="H73" s="244"/>
      <c r="I73" s="244"/>
      <c r="J73" s="45"/>
      <c r="K73" s="4"/>
      <c r="L73" s="46"/>
    </row>
    <row r="74" spans="1:12" ht="20.25">
      <c r="A74" s="273" t="s">
        <v>13</v>
      </c>
      <c r="B74" s="273"/>
      <c r="C74" s="273"/>
      <c r="D74" s="2"/>
      <c r="E74" s="274" t="s">
        <v>14</v>
      </c>
      <c r="F74" s="274"/>
      <c r="G74" s="274"/>
      <c r="H74" s="274"/>
      <c r="I74" s="274"/>
      <c r="J74" s="274"/>
      <c r="K74" s="2"/>
      <c r="L74" s="3"/>
    </row>
    <row r="75" spans="1:12" ht="35.25" customHeight="1">
      <c r="A75" s="275" t="s">
        <v>47</v>
      </c>
      <c r="B75" s="276"/>
      <c r="C75" s="276"/>
      <c r="D75" s="277" t="s">
        <v>176</v>
      </c>
      <c r="E75" s="280"/>
      <c r="F75" s="280"/>
      <c r="G75" s="280"/>
      <c r="H75" s="280"/>
      <c r="I75" s="280"/>
      <c r="J75" s="280"/>
      <c r="K75" s="2"/>
      <c r="L75" s="3"/>
    </row>
    <row r="76" spans="1:12" ht="20.25">
      <c r="A76" s="1"/>
      <c r="B76" s="1"/>
      <c r="C76" s="1"/>
      <c r="D76" s="141"/>
      <c r="E76" s="5"/>
      <c r="F76" s="6"/>
      <c r="G76" s="6"/>
      <c r="H76" s="277" t="s">
        <v>15</v>
      </c>
      <c r="I76" s="277"/>
      <c r="J76" s="277"/>
      <c r="K76" s="2"/>
      <c r="L76" s="3"/>
    </row>
    <row r="77" spans="1:12" ht="18.75">
      <c r="A77" s="278" t="s">
        <v>48</v>
      </c>
      <c r="B77" s="278"/>
      <c r="C77" s="278"/>
      <c r="D77" s="278"/>
      <c r="E77" s="53"/>
      <c r="F77" s="53"/>
      <c r="G77" s="53"/>
      <c r="H77" s="53"/>
      <c r="I77" s="53"/>
      <c r="J77" s="53"/>
      <c r="K77" s="7"/>
      <c r="L77" s="3"/>
    </row>
    <row r="78" spans="1:12" ht="33.75" customHeight="1">
      <c r="A78" s="279" t="s">
        <v>273</v>
      </c>
      <c r="B78" s="279"/>
      <c r="C78" s="279"/>
      <c r="D78" s="279"/>
      <c r="E78" s="279"/>
      <c r="F78" s="279"/>
      <c r="G78" s="279"/>
      <c r="H78" s="279"/>
      <c r="I78" s="279"/>
      <c r="J78" s="279"/>
      <c r="K78" s="7"/>
      <c r="L78" s="3"/>
    </row>
    <row r="79" spans="1:12" ht="18.75">
      <c r="A79" s="279" t="s">
        <v>87</v>
      </c>
      <c r="B79" s="279"/>
      <c r="C79" s="279"/>
      <c r="D79" s="279"/>
      <c r="E79" s="279"/>
      <c r="F79" s="279"/>
      <c r="G79" s="279"/>
      <c r="H79" s="279"/>
      <c r="I79" s="279"/>
      <c r="J79" s="279"/>
      <c r="K79" s="7"/>
      <c r="L79" s="3"/>
    </row>
    <row r="80" spans="1:12" ht="18.75">
      <c r="A80" s="281" t="s">
        <v>282</v>
      </c>
      <c r="B80" s="281"/>
      <c r="C80" s="281"/>
      <c r="D80" s="281"/>
      <c r="E80" s="281"/>
      <c r="F80" s="281"/>
      <c r="G80" s="281"/>
      <c r="H80" s="281"/>
      <c r="I80" s="281"/>
      <c r="J80" s="281"/>
      <c r="K80" s="8"/>
      <c r="L80" s="3"/>
    </row>
    <row r="81" spans="1:12" ht="23.25" customHeight="1">
      <c r="A81" s="282" t="s">
        <v>0</v>
      </c>
      <c r="B81" s="269" t="s">
        <v>16</v>
      </c>
      <c r="C81" s="248" t="s">
        <v>17</v>
      </c>
      <c r="D81" s="249"/>
      <c r="E81" s="249"/>
      <c r="F81" s="250"/>
      <c r="G81" s="283" t="s">
        <v>7</v>
      </c>
      <c r="H81" s="283" t="s">
        <v>8</v>
      </c>
      <c r="I81" s="283" t="s">
        <v>20</v>
      </c>
      <c r="J81" s="283" t="s">
        <v>21</v>
      </c>
      <c r="K81" s="270" t="s">
        <v>1</v>
      </c>
      <c r="L81" s="269" t="s">
        <v>58</v>
      </c>
    </row>
    <row r="82" spans="1:12" ht="25.5">
      <c r="A82" s="282"/>
      <c r="B82" s="269"/>
      <c r="C82" s="10" t="s">
        <v>18</v>
      </c>
      <c r="D82" s="9" t="s">
        <v>19</v>
      </c>
      <c r="E82" s="9" t="s">
        <v>57</v>
      </c>
      <c r="F82" s="9" t="s">
        <v>46</v>
      </c>
      <c r="G82" s="247"/>
      <c r="H82" s="247"/>
      <c r="I82" s="247"/>
      <c r="J82" s="247"/>
      <c r="K82" s="271"/>
      <c r="L82" s="269"/>
    </row>
    <row r="83" spans="1:12" s="55" customFormat="1" ht="15" customHeight="1">
      <c r="A83" s="11">
        <v>1</v>
      </c>
      <c r="B83" s="12" t="s">
        <v>277</v>
      </c>
      <c r="C83" s="11">
        <f aca="true" t="shared" si="8" ref="C83:C92">D83+E83+F83</f>
        <v>51</v>
      </c>
      <c r="D83" s="11">
        <v>17</v>
      </c>
      <c r="E83" s="13">
        <v>34</v>
      </c>
      <c r="F83" s="13"/>
      <c r="G83" s="10">
        <v>17</v>
      </c>
      <c r="H83" s="15">
        <f aca="true" t="shared" si="9" ref="H83:H92">C83/G83</f>
        <v>3</v>
      </c>
      <c r="I83" s="15"/>
      <c r="J83" s="13" t="s">
        <v>2</v>
      </c>
      <c r="K83" s="16"/>
      <c r="L83" s="17"/>
    </row>
    <row r="84" spans="1:12" s="55" customFormat="1" ht="15" customHeight="1">
      <c r="A84" s="14">
        <v>2</v>
      </c>
      <c r="B84" s="12" t="s">
        <v>275</v>
      </c>
      <c r="C84" s="14">
        <f t="shared" si="8"/>
        <v>68</v>
      </c>
      <c r="D84" s="14">
        <v>17</v>
      </c>
      <c r="E84" s="14">
        <v>51</v>
      </c>
      <c r="F84" s="14"/>
      <c r="G84" s="10">
        <v>17</v>
      </c>
      <c r="H84" s="14">
        <f t="shared" si="9"/>
        <v>4</v>
      </c>
      <c r="I84" s="14"/>
      <c r="J84" s="14" t="s">
        <v>3</v>
      </c>
      <c r="K84" s="16"/>
      <c r="L84" s="17"/>
    </row>
    <row r="85" spans="1:12" ht="15" customHeight="1">
      <c r="A85" s="11">
        <v>3</v>
      </c>
      <c r="B85" s="12" t="s">
        <v>89</v>
      </c>
      <c r="C85" s="11">
        <f t="shared" si="8"/>
        <v>51</v>
      </c>
      <c r="D85" s="11">
        <v>17</v>
      </c>
      <c r="E85" s="13">
        <v>34</v>
      </c>
      <c r="F85" s="13"/>
      <c r="G85" s="10">
        <v>17</v>
      </c>
      <c r="H85" s="34">
        <f t="shared" si="9"/>
        <v>3</v>
      </c>
      <c r="I85" s="21"/>
      <c r="J85" s="13" t="s">
        <v>2</v>
      </c>
      <c r="K85" s="16"/>
      <c r="L85" s="22"/>
    </row>
    <row r="86" spans="1:12" ht="15" customHeight="1">
      <c r="A86" s="11">
        <v>4</v>
      </c>
      <c r="B86" s="12" t="s">
        <v>276</v>
      </c>
      <c r="C86" s="11">
        <f t="shared" si="8"/>
        <v>51</v>
      </c>
      <c r="D86" s="13">
        <v>17</v>
      </c>
      <c r="E86" s="13"/>
      <c r="F86" s="13">
        <v>34</v>
      </c>
      <c r="G86" s="10">
        <v>17</v>
      </c>
      <c r="H86" s="34">
        <f t="shared" si="9"/>
        <v>3</v>
      </c>
      <c r="J86" s="34" t="s">
        <v>3</v>
      </c>
      <c r="K86" s="16"/>
      <c r="L86" s="22"/>
    </row>
    <row r="87" spans="1:12" ht="15" customHeight="1">
      <c r="A87" s="11">
        <v>5</v>
      </c>
      <c r="B87" s="12" t="s">
        <v>278</v>
      </c>
      <c r="C87" s="11">
        <f t="shared" si="8"/>
        <v>51</v>
      </c>
      <c r="D87" s="11">
        <v>17</v>
      </c>
      <c r="E87" s="13">
        <v>34</v>
      </c>
      <c r="F87" s="13"/>
      <c r="G87" s="10">
        <v>17</v>
      </c>
      <c r="H87" s="34">
        <f t="shared" si="9"/>
        <v>3</v>
      </c>
      <c r="I87" s="21"/>
      <c r="J87" s="13" t="s">
        <v>3</v>
      </c>
      <c r="K87" s="16"/>
      <c r="L87" s="17"/>
    </row>
    <row r="88" spans="1:12" ht="28.5" customHeight="1">
      <c r="A88" s="11">
        <v>6</v>
      </c>
      <c r="B88" s="12" t="s">
        <v>42</v>
      </c>
      <c r="C88" s="11">
        <f t="shared" si="8"/>
        <v>34</v>
      </c>
      <c r="D88" s="11">
        <v>17</v>
      </c>
      <c r="E88" s="13"/>
      <c r="F88" s="13">
        <v>17</v>
      </c>
      <c r="G88" s="10">
        <v>17</v>
      </c>
      <c r="H88" s="34">
        <f t="shared" si="9"/>
        <v>2</v>
      </c>
      <c r="I88" s="34"/>
      <c r="J88" s="13" t="s">
        <v>2</v>
      </c>
      <c r="K88" s="16"/>
      <c r="L88" s="17"/>
    </row>
    <row r="89" spans="1:12" ht="15" customHeight="1">
      <c r="A89" s="11">
        <v>7</v>
      </c>
      <c r="B89" s="12" t="s">
        <v>90</v>
      </c>
      <c r="C89" s="11">
        <f t="shared" si="8"/>
        <v>51</v>
      </c>
      <c r="D89" s="11">
        <v>17</v>
      </c>
      <c r="E89" s="13"/>
      <c r="F89" s="13">
        <v>34</v>
      </c>
      <c r="G89" s="10">
        <v>17</v>
      </c>
      <c r="H89" s="34">
        <f t="shared" si="9"/>
        <v>3</v>
      </c>
      <c r="I89" s="19"/>
      <c r="J89" s="13" t="s">
        <v>3</v>
      </c>
      <c r="K89" s="16"/>
      <c r="L89" s="17"/>
    </row>
    <row r="90" spans="1:12" ht="15" customHeight="1">
      <c r="A90" s="14">
        <v>8</v>
      </c>
      <c r="B90" s="64" t="s">
        <v>280</v>
      </c>
      <c r="C90" s="14">
        <f t="shared" si="8"/>
        <v>51</v>
      </c>
      <c r="D90" s="14">
        <v>17</v>
      </c>
      <c r="E90" s="60">
        <v>34</v>
      </c>
      <c r="F90" s="60"/>
      <c r="G90" s="10">
        <v>17</v>
      </c>
      <c r="H90" s="34">
        <f t="shared" si="9"/>
        <v>3</v>
      </c>
      <c r="I90" s="34"/>
      <c r="J90" s="60" t="s">
        <v>2</v>
      </c>
      <c r="K90" s="65"/>
      <c r="L90" s="66"/>
    </row>
    <row r="91" spans="1:12" ht="30.75" customHeight="1">
      <c r="A91" s="11">
        <v>9</v>
      </c>
      <c r="B91" s="12" t="s">
        <v>281</v>
      </c>
      <c r="C91" s="11">
        <f t="shared" si="8"/>
        <v>34</v>
      </c>
      <c r="D91" s="11">
        <v>17</v>
      </c>
      <c r="E91" s="13">
        <v>17</v>
      </c>
      <c r="F91" s="13"/>
      <c r="G91" s="10">
        <v>17</v>
      </c>
      <c r="H91" s="34">
        <f t="shared" si="9"/>
        <v>2</v>
      </c>
      <c r="I91" s="34"/>
      <c r="J91" s="13" t="s">
        <v>2</v>
      </c>
      <c r="K91" s="13"/>
      <c r="L91" s="17"/>
    </row>
    <row r="92" spans="1:12" s="152" customFormat="1" ht="15" customHeight="1" thickBot="1">
      <c r="A92" s="35">
        <v>10</v>
      </c>
      <c r="B92" s="36" t="s">
        <v>26</v>
      </c>
      <c r="C92" s="35">
        <f t="shared" si="8"/>
        <v>68</v>
      </c>
      <c r="D92" s="35"/>
      <c r="E92" s="48">
        <v>68</v>
      </c>
      <c r="F92" s="48"/>
      <c r="G92" s="37">
        <v>17</v>
      </c>
      <c r="H92" s="54">
        <f t="shared" si="9"/>
        <v>4</v>
      </c>
      <c r="I92" s="54"/>
      <c r="J92" s="48" t="s">
        <v>2</v>
      </c>
      <c r="K92" s="48"/>
      <c r="L92" s="51"/>
    </row>
    <row r="93" spans="1:12" ht="15" customHeight="1" thickTop="1">
      <c r="A93" s="262"/>
      <c r="B93" s="264" t="s">
        <v>67</v>
      </c>
      <c r="C93" s="26">
        <f>SUM(C83:C92)</f>
        <v>510</v>
      </c>
      <c r="D93" s="26">
        <f>SUM(D83:D92)</f>
        <v>153</v>
      </c>
      <c r="E93" s="26">
        <f>SUM(E83:E92)</f>
        <v>272</v>
      </c>
      <c r="F93" s="26">
        <f>SUM(F83:F92)</f>
        <v>85</v>
      </c>
      <c r="G93" s="26"/>
      <c r="H93" s="26">
        <f>SUM(H83:H92)</f>
        <v>30</v>
      </c>
      <c r="I93" s="26"/>
      <c r="J93" s="26"/>
      <c r="K93" s="27"/>
      <c r="L93" s="28"/>
    </row>
    <row r="94" spans="1:12" ht="15" customHeight="1" thickBot="1">
      <c r="A94" s="263"/>
      <c r="B94" s="265"/>
      <c r="C94" s="272" t="s">
        <v>179</v>
      </c>
      <c r="D94" s="272"/>
      <c r="E94" s="272"/>
      <c r="F94" s="272"/>
      <c r="G94" s="272"/>
      <c r="H94" s="272"/>
      <c r="I94" s="272"/>
      <c r="J94" s="272"/>
      <c r="K94" s="29"/>
      <c r="L94" s="30"/>
    </row>
    <row r="95" spans="1:12" ht="15" customHeight="1">
      <c r="A95" s="245" t="s">
        <v>200</v>
      </c>
      <c r="B95" s="246"/>
      <c r="C95" s="246"/>
      <c r="D95" s="246"/>
      <c r="E95" s="246"/>
      <c r="F95" s="246"/>
      <c r="G95" s="246"/>
      <c r="H95" s="246"/>
      <c r="I95" s="246"/>
      <c r="J95" s="223"/>
      <c r="K95" s="31"/>
      <c r="L95" s="32"/>
    </row>
    <row r="96" spans="1:12" s="55" customFormat="1" ht="15" customHeight="1">
      <c r="A96" s="11">
        <v>1</v>
      </c>
      <c r="B96" s="12" t="s">
        <v>279</v>
      </c>
      <c r="C96" s="11">
        <f aca="true" t="shared" si="10" ref="C96:C104">D96+E96+F96</f>
        <v>34</v>
      </c>
      <c r="D96" s="11">
        <v>17</v>
      </c>
      <c r="E96" s="13">
        <v>17</v>
      </c>
      <c r="F96" s="13"/>
      <c r="G96" s="10">
        <v>17</v>
      </c>
      <c r="H96" s="34">
        <f aca="true" t="shared" si="11" ref="H96:H104">C96/G96</f>
        <v>2</v>
      </c>
      <c r="I96" s="15"/>
      <c r="J96" s="13" t="s">
        <v>3</v>
      </c>
      <c r="K96" s="16"/>
      <c r="L96" s="17"/>
    </row>
    <row r="97" spans="1:12" ht="30" customHeight="1">
      <c r="A97" s="11">
        <v>2</v>
      </c>
      <c r="B97" s="12" t="s">
        <v>85</v>
      </c>
      <c r="C97" s="11">
        <f t="shared" si="10"/>
        <v>51</v>
      </c>
      <c r="D97" s="11">
        <v>17</v>
      </c>
      <c r="E97" s="13"/>
      <c r="F97" s="13">
        <v>34</v>
      </c>
      <c r="G97" s="10">
        <v>17</v>
      </c>
      <c r="H97" s="34">
        <f t="shared" si="11"/>
        <v>3</v>
      </c>
      <c r="I97" s="21"/>
      <c r="J97" s="13" t="s">
        <v>3</v>
      </c>
      <c r="K97" s="16"/>
      <c r="L97" s="17"/>
    </row>
    <row r="98" spans="1:12" ht="30" customHeight="1">
      <c r="A98" s="11">
        <v>3</v>
      </c>
      <c r="B98" s="12" t="s">
        <v>45</v>
      </c>
      <c r="C98" s="11">
        <f t="shared" si="10"/>
        <v>51</v>
      </c>
      <c r="D98" s="11">
        <v>34</v>
      </c>
      <c r="E98" s="13">
        <v>17</v>
      </c>
      <c r="F98" s="13"/>
      <c r="G98" s="10">
        <v>17</v>
      </c>
      <c r="H98" s="34">
        <f t="shared" si="11"/>
        <v>3</v>
      </c>
      <c r="I98" s="34"/>
      <c r="J98" s="13" t="s">
        <v>2</v>
      </c>
      <c r="K98" s="16"/>
      <c r="L98" s="17"/>
    </row>
    <row r="99" spans="1:12" ht="30.75" customHeight="1">
      <c r="A99" s="11">
        <v>4</v>
      </c>
      <c r="B99" s="12" t="s">
        <v>42</v>
      </c>
      <c r="C99" s="11">
        <f t="shared" si="10"/>
        <v>51</v>
      </c>
      <c r="D99" s="34">
        <v>17</v>
      </c>
      <c r="E99" s="10"/>
      <c r="F99" s="10">
        <v>34</v>
      </c>
      <c r="G99" s="10">
        <v>17</v>
      </c>
      <c r="H99" s="34">
        <f t="shared" si="11"/>
        <v>3</v>
      </c>
      <c r="I99" s="21" t="s">
        <v>53</v>
      </c>
      <c r="J99" s="13" t="s">
        <v>3</v>
      </c>
      <c r="K99" s="33"/>
      <c r="L99" s="22"/>
    </row>
    <row r="100" spans="1:12" ht="15" customHeight="1">
      <c r="A100" s="11">
        <v>5</v>
      </c>
      <c r="B100" s="12" t="s">
        <v>90</v>
      </c>
      <c r="C100" s="11">
        <f t="shared" si="10"/>
        <v>85</v>
      </c>
      <c r="D100" s="10">
        <v>34</v>
      </c>
      <c r="E100" s="10"/>
      <c r="F100" s="10">
        <v>51</v>
      </c>
      <c r="G100" s="10">
        <v>17</v>
      </c>
      <c r="H100" s="34">
        <f t="shared" si="11"/>
        <v>5</v>
      </c>
      <c r="I100" s="20"/>
      <c r="J100" s="13" t="s">
        <v>3</v>
      </c>
      <c r="K100" s="33"/>
      <c r="L100" s="22"/>
    </row>
    <row r="101" spans="1:12" ht="27.75" customHeight="1">
      <c r="A101" s="11">
        <v>6</v>
      </c>
      <c r="B101" s="64" t="s">
        <v>91</v>
      </c>
      <c r="C101" s="14">
        <f t="shared" si="10"/>
        <v>51</v>
      </c>
      <c r="D101" s="14">
        <v>17</v>
      </c>
      <c r="E101" s="60"/>
      <c r="F101" s="60">
        <v>34</v>
      </c>
      <c r="G101" s="10">
        <v>17</v>
      </c>
      <c r="H101" s="34">
        <f t="shared" si="11"/>
        <v>3</v>
      </c>
      <c r="I101" s="15"/>
      <c r="J101" s="60" t="s">
        <v>3</v>
      </c>
      <c r="K101" s="33"/>
      <c r="L101" s="22"/>
    </row>
    <row r="102" spans="1:12" ht="15" customHeight="1">
      <c r="A102" s="11">
        <v>7</v>
      </c>
      <c r="B102" s="12" t="s">
        <v>198</v>
      </c>
      <c r="C102" s="11">
        <f t="shared" si="10"/>
        <v>51</v>
      </c>
      <c r="D102" s="13">
        <v>34</v>
      </c>
      <c r="E102" s="13">
        <v>17</v>
      </c>
      <c r="F102" s="13"/>
      <c r="G102" s="10">
        <v>17</v>
      </c>
      <c r="H102" s="34">
        <f t="shared" si="11"/>
        <v>3</v>
      </c>
      <c r="I102" s="21"/>
      <c r="J102" s="13" t="s">
        <v>2</v>
      </c>
      <c r="K102" s="16"/>
      <c r="L102" s="17"/>
    </row>
    <row r="103" spans="1:12" ht="27.75" customHeight="1">
      <c r="A103" s="14">
        <v>8</v>
      </c>
      <c r="B103" s="64" t="s">
        <v>281</v>
      </c>
      <c r="C103" s="14">
        <f t="shared" si="10"/>
        <v>34</v>
      </c>
      <c r="D103" s="60">
        <v>17</v>
      </c>
      <c r="E103" s="60">
        <v>17</v>
      </c>
      <c r="F103" s="60"/>
      <c r="G103" s="10">
        <v>17</v>
      </c>
      <c r="H103" s="34">
        <f t="shared" si="11"/>
        <v>2</v>
      </c>
      <c r="I103" s="15"/>
      <c r="J103" s="60" t="s">
        <v>2</v>
      </c>
      <c r="K103" s="65"/>
      <c r="L103" s="66"/>
    </row>
    <row r="104" spans="1:12" s="152" customFormat="1" ht="15" customHeight="1" thickBot="1">
      <c r="A104" s="35">
        <v>9</v>
      </c>
      <c r="B104" s="36" t="s">
        <v>26</v>
      </c>
      <c r="C104" s="35">
        <f t="shared" si="10"/>
        <v>56</v>
      </c>
      <c r="D104" s="48"/>
      <c r="E104" s="48">
        <v>56</v>
      </c>
      <c r="F104" s="48"/>
      <c r="G104" s="37">
        <v>17</v>
      </c>
      <c r="H104" s="54">
        <f t="shared" si="11"/>
        <v>3.2941176470588234</v>
      </c>
      <c r="I104" s="49"/>
      <c r="J104" s="48" t="s">
        <v>2</v>
      </c>
      <c r="K104" s="50"/>
      <c r="L104" s="51"/>
    </row>
    <row r="105" spans="1:12" ht="15" customHeight="1" thickTop="1">
      <c r="A105" s="252"/>
      <c r="B105" s="253" t="s">
        <v>68</v>
      </c>
      <c r="C105" s="26">
        <f>SUM(C96:C104)</f>
        <v>464</v>
      </c>
      <c r="D105" s="26">
        <f>SUM(D96:D104)</f>
        <v>187</v>
      </c>
      <c r="E105" s="26">
        <f>SUM(E96:E104)</f>
        <v>124</v>
      </c>
      <c r="F105" s="26">
        <f>SUM(F96:F104)</f>
        <v>153</v>
      </c>
      <c r="G105" s="26"/>
      <c r="H105" s="26">
        <f>SUM(H96:H104)</f>
        <v>27.294117647058822</v>
      </c>
      <c r="I105" s="26"/>
      <c r="J105" s="26"/>
      <c r="K105" s="27"/>
      <c r="L105" s="28"/>
    </row>
    <row r="106" spans="1:12" ht="29.25" customHeight="1" thickBot="1">
      <c r="A106" s="252"/>
      <c r="B106" s="253"/>
      <c r="C106" s="234" t="s">
        <v>283</v>
      </c>
      <c r="D106" s="235"/>
      <c r="E106" s="235"/>
      <c r="F106" s="235"/>
      <c r="G106" s="235"/>
      <c r="H106" s="235"/>
      <c r="I106" s="235"/>
      <c r="J106" s="236"/>
      <c r="K106" s="38"/>
      <c r="L106" s="39"/>
    </row>
    <row r="107" spans="1:12" ht="15" customHeight="1">
      <c r="A107" s="237"/>
      <c r="B107" s="238" t="s">
        <v>22</v>
      </c>
      <c r="C107" s="40">
        <f>C93+C105</f>
        <v>974</v>
      </c>
      <c r="D107" s="40">
        <f>D93+D105</f>
        <v>340</v>
      </c>
      <c r="E107" s="40">
        <f>E93+E105</f>
        <v>396</v>
      </c>
      <c r="F107" s="40">
        <f>F93+F105</f>
        <v>238</v>
      </c>
      <c r="G107" s="40"/>
      <c r="H107" s="40"/>
      <c r="I107" s="40"/>
      <c r="J107" s="40"/>
      <c r="K107" s="41"/>
      <c r="L107" s="42"/>
    </row>
    <row r="108" spans="1:12" ht="33" customHeight="1" thickBot="1">
      <c r="A108" s="263"/>
      <c r="B108" s="272"/>
      <c r="C108" s="272" t="s">
        <v>284</v>
      </c>
      <c r="D108" s="272"/>
      <c r="E108" s="272"/>
      <c r="F108" s="272"/>
      <c r="G108" s="272"/>
      <c r="H108" s="272"/>
      <c r="I108" s="272"/>
      <c r="J108" s="272"/>
      <c r="K108" s="43"/>
      <c r="L108" s="30"/>
    </row>
    <row r="109" spans="1:12" ht="21" customHeight="1">
      <c r="A109" s="18">
        <v>1</v>
      </c>
      <c r="B109" s="47" t="s">
        <v>274</v>
      </c>
      <c r="C109" s="239" t="s">
        <v>206</v>
      </c>
      <c r="D109" s="240"/>
      <c r="E109" s="240"/>
      <c r="F109" s="240"/>
      <c r="G109" s="240"/>
      <c r="H109" s="240"/>
      <c r="I109" s="241"/>
      <c r="J109" s="138" t="s">
        <v>2</v>
      </c>
      <c r="K109" s="25"/>
      <c r="L109" s="28"/>
    </row>
    <row r="110" spans="1:12" ht="30.75" customHeight="1">
      <c r="A110" s="4"/>
      <c r="B110" s="44" t="s">
        <v>4</v>
      </c>
      <c r="C110" s="45"/>
      <c r="D110" s="45"/>
      <c r="E110" s="45"/>
      <c r="F110" s="244" t="s">
        <v>9</v>
      </c>
      <c r="G110" s="244"/>
      <c r="H110" s="244"/>
      <c r="I110" s="244"/>
      <c r="J110" s="45"/>
      <c r="K110" s="4"/>
      <c r="L110" s="46"/>
    </row>
    <row r="115" spans="1:12" ht="20.25">
      <c r="A115" s="273" t="s">
        <v>13</v>
      </c>
      <c r="B115" s="273"/>
      <c r="C115" s="273"/>
      <c r="D115" s="2"/>
      <c r="E115" s="274" t="s">
        <v>14</v>
      </c>
      <c r="F115" s="274"/>
      <c r="G115" s="274"/>
      <c r="H115" s="274"/>
      <c r="I115" s="274"/>
      <c r="J115" s="274"/>
      <c r="K115" s="2"/>
      <c r="L115" s="3"/>
    </row>
    <row r="116" spans="1:12" ht="36.75" customHeight="1">
      <c r="A116" s="275" t="s">
        <v>47</v>
      </c>
      <c r="B116" s="276"/>
      <c r="C116" s="276"/>
      <c r="D116" s="277" t="s">
        <v>176</v>
      </c>
      <c r="E116" s="280"/>
      <c r="F116" s="280"/>
      <c r="G116" s="280"/>
      <c r="H116" s="280"/>
      <c r="I116" s="280"/>
      <c r="J116" s="280"/>
      <c r="K116" s="2"/>
      <c r="L116" s="3"/>
    </row>
    <row r="117" spans="1:12" ht="20.25">
      <c r="A117" s="1"/>
      <c r="B117" s="1"/>
      <c r="C117" s="1"/>
      <c r="D117" s="141"/>
      <c r="E117" s="5"/>
      <c r="F117" s="6"/>
      <c r="G117" s="6"/>
      <c r="H117" s="277" t="s">
        <v>15</v>
      </c>
      <c r="I117" s="277"/>
      <c r="J117" s="277"/>
      <c r="K117" s="2"/>
      <c r="L117" s="3"/>
    </row>
    <row r="118" spans="1:12" ht="18.75">
      <c r="A118" s="278" t="s">
        <v>48</v>
      </c>
      <c r="B118" s="278"/>
      <c r="C118" s="278"/>
      <c r="D118" s="278"/>
      <c r="E118" s="53"/>
      <c r="F118" s="53"/>
      <c r="G118" s="53"/>
      <c r="H118" s="53"/>
      <c r="I118" s="53"/>
      <c r="J118" s="53"/>
      <c r="K118" s="7"/>
      <c r="L118" s="3"/>
    </row>
    <row r="119" spans="1:12" ht="57.75" customHeight="1">
      <c r="A119" s="279" t="s">
        <v>405</v>
      </c>
      <c r="B119" s="279"/>
      <c r="C119" s="279"/>
      <c r="D119" s="279"/>
      <c r="E119" s="279"/>
      <c r="F119" s="279"/>
      <c r="G119" s="279"/>
      <c r="H119" s="279"/>
      <c r="I119" s="279"/>
      <c r="J119" s="279"/>
      <c r="K119" s="7"/>
      <c r="L119" s="3"/>
    </row>
    <row r="120" spans="1:12" ht="18.75">
      <c r="A120" s="279" t="s">
        <v>286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7"/>
      <c r="L120" s="3"/>
    </row>
    <row r="121" spans="1:12" ht="18.75">
      <c r="A121" s="281" t="s">
        <v>287</v>
      </c>
      <c r="B121" s="281"/>
      <c r="C121" s="281"/>
      <c r="D121" s="281"/>
      <c r="E121" s="281"/>
      <c r="F121" s="281"/>
      <c r="G121" s="281"/>
      <c r="H121" s="281"/>
      <c r="I121" s="281"/>
      <c r="J121" s="281"/>
      <c r="K121" s="8" t="s">
        <v>65</v>
      </c>
      <c r="L121" s="3"/>
    </row>
    <row r="122" spans="1:12" ht="12.75">
      <c r="A122" s="282" t="s">
        <v>0</v>
      </c>
      <c r="B122" s="269" t="s">
        <v>16</v>
      </c>
      <c r="C122" s="248" t="s">
        <v>17</v>
      </c>
      <c r="D122" s="249"/>
      <c r="E122" s="249"/>
      <c r="F122" s="250"/>
      <c r="G122" s="283" t="s">
        <v>7</v>
      </c>
      <c r="H122" s="283" t="s">
        <v>8</v>
      </c>
      <c r="I122" s="283" t="s">
        <v>20</v>
      </c>
      <c r="J122" s="283" t="s">
        <v>21</v>
      </c>
      <c r="K122" s="270" t="s">
        <v>1</v>
      </c>
      <c r="L122" s="269" t="s">
        <v>58</v>
      </c>
    </row>
    <row r="123" spans="1:12" ht="25.5">
      <c r="A123" s="282"/>
      <c r="B123" s="269"/>
      <c r="C123" s="10" t="s">
        <v>18</v>
      </c>
      <c r="D123" s="9" t="s">
        <v>19</v>
      </c>
      <c r="E123" s="9" t="s">
        <v>57</v>
      </c>
      <c r="F123" s="9" t="s">
        <v>46</v>
      </c>
      <c r="G123" s="247"/>
      <c r="H123" s="247"/>
      <c r="I123" s="247"/>
      <c r="J123" s="247"/>
      <c r="K123" s="271"/>
      <c r="L123" s="269"/>
    </row>
    <row r="124" spans="1:12" ht="15.75">
      <c r="A124" s="258">
        <v>1</v>
      </c>
      <c r="B124" s="12" t="s">
        <v>289</v>
      </c>
      <c r="C124" s="258">
        <f>D124+E124+F124</f>
        <v>51</v>
      </c>
      <c r="D124" s="258"/>
      <c r="E124" s="258">
        <v>51</v>
      </c>
      <c r="F124" s="258"/>
      <c r="G124" s="258">
        <v>17</v>
      </c>
      <c r="H124" s="258">
        <f>C124/G124</f>
        <v>3</v>
      </c>
      <c r="I124" s="258"/>
      <c r="J124" s="258" t="s">
        <v>3</v>
      </c>
      <c r="K124" s="16"/>
      <c r="L124" s="17"/>
    </row>
    <row r="125" spans="1:12" ht="15.75">
      <c r="A125" s="259"/>
      <c r="B125" s="12" t="s">
        <v>187</v>
      </c>
      <c r="C125" s="259"/>
      <c r="D125" s="259"/>
      <c r="E125" s="259"/>
      <c r="F125" s="259"/>
      <c r="G125" s="259"/>
      <c r="H125" s="259"/>
      <c r="I125" s="259"/>
      <c r="J125" s="259"/>
      <c r="K125" s="16" t="s">
        <v>65</v>
      </c>
      <c r="L125" s="17"/>
    </row>
    <row r="126" spans="1:12" ht="15.75">
      <c r="A126" s="11">
        <v>2</v>
      </c>
      <c r="B126" s="12" t="s">
        <v>290</v>
      </c>
      <c r="C126" s="11">
        <f>D126+E126+F126</f>
        <v>51</v>
      </c>
      <c r="D126" s="11">
        <v>17</v>
      </c>
      <c r="E126" s="13">
        <v>34</v>
      </c>
      <c r="F126" s="13"/>
      <c r="G126" s="10">
        <v>17</v>
      </c>
      <c r="H126" s="34">
        <f>C126/G126</f>
        <v>3</v>
      </c>
      <c r="I126" s="19"/>
      <c r="J126" s="13" t="s">
        <v>2</v>
      </c>
      <c r="K126" s="16"/>
      <c r="L126" s="17"/>
    </row>
    <row r="127" spans="1:12" ht="31.5">
      <c r="A127" s="11">
        <v>3</v>
      </c>
      <c r="B127" s="12" t="s">
        <v>291</v>
      </c>
      <c r="C127" s="11">
        <f>D127+E127+F127</f>
        <v>51</v>
      </c>
      <c r="D127" s="11">
        <v>17</v>
      </c>
      <c r="E127" s="13"/>
      <c r="F127" s="13">
        <v>34</v>
      </c>
      <c r="G127" s="10">
        <v>17</v>
      </c>
      <c r="H127" s="34">
        <f aca="true" t="shared" si="12" ref="H127:H134">C127/G127</f>
        <v>3</v>
      </c>
      <c r="I127" s="21"/>
      <c r="J127" s="13" t="s">
        <v>2</v>
      </c>
      <c r="K127" s="16"/>
      <c r="L127" s="22"/>
    </row>
    <row r="128" spans="1:12" ht="15.75">
      <c r="A128" s="14">
        <v>4</v>
      </c>
      <c r="B128" s="12" t="s">
        <v>292</v>
      </c>
      <c r="C128" s="14">
        <f aca="true" t="shared" si="13" ref="C128:C134">D128+E128+F128</f>
        <v>51</v>
      </c>
      <c r="D128" s="14">
        <v>17</v>
      </c>
      <c r="E128" s="14">
        <v>34</v>
      </c>
      <c r="F128" s="14"/>
      <c r="G128" s="10">
        <v>17</v>
      </c>
      <c r="H128" s="34">
        <f t="shared" si="12"/>
        <v>3</v>
      </c>
      <c r="I128" s="14"/>
      <c r="J128" s="14" t="s">
        <v>2</v>
      </c>
      <c r="K128" s="16"/>
      <c r="L128" s="17"/>
    </row>
    <row r="129" spans="1:12" ht="15.75">
      <c r="A129" s="14">
        <v>5</v>
      </c>
      <c r="B129" s="12" t="s">
        <v>44</v>
      </c>
      <c r="C129" s="14">
        <f t="shared" si="13"/>
        <v>34</v>
      </c>
      <c r="D129" s="14">
        <v>17</v>
      </c>
      <c r="E129" s="60">
        <v>17</v>
      </c>
      <c r="F129" s="60"/>
      <c r="G129" s="10">
        <v>17</v>
      </c>
      <c r="H129" s="34">
        <f t="shared" si="12"/>
        <v>2</v>
      </c>
      <c r="I129" s="34"/>
      <c r="J129" s="60" t="s">
        <v>3</v>
      </c>
      <c r="K129" s="65"/>
      <c r="L129" s="66"/>
    </row>
    <row r="130" spans="1:12" ht="15.75">
      <c r="A130" s="258">
        <v>6</v>
      </c>
      <c r="B130" s="12" t="s">
        <v>297</v>
      </c>
      <c r="C130" s="258">
        <f>D130+E130+F130</f>
        <v>68</v>
      </c>
      <c r="D130" s="258"/>
      <c r="E130" s="258">
        <v>68</v>
      </c>
      <c r="F130" s="258"/>
      <c r="G130" s="260">
        <v>17</v>
      </c>
      <c r="H130" s="267">
        <f t="shared" si="12"/>
        <v>4</v>
      </c>
      <c r="I130" s="258"/>
      <c r="J130" s="258" t="s">
        <v>2</v>
      </c>
      <c r="K130" s="16"/>
      <c r="L130" s="17"/>
    </row>
    <row r="131" spans="1:12" ht="15.75">
      <c r="A131" s="259"/>
      <c r="B131" s="12" t="s">
        <v>298</v>
      </c>
      <c r="C131" s="259"/>
      <c r="D131" s="259"/>
      <c r="E131" s="259"/>
      <c r="F131" s="259"/>
      <c r="G131" s="261"/>
      <c r="H131" s="268"/>
      <c r="I131" s="259"/>
      <c r="J131" s="259"/>
      <c r="K131" s="16" t="s">
        <v>65</v>
      </c>
      <c r="L131" s="17"/>
    </row>
    <row r="132" spans="1:12" ht="15.75">
      <c r="A132" s="11">
        <v>7</v>
      </c>
      <c r="B132" s="12" t="s">
        <v>299</v>
      </c>
      <c r="C132" s="11">
        <f t="shared" si="13"/>
        <v>85</v>
      </c>
      <c r="D132" s="10">
        <v>51</v>
      </c>
      <c r="E132" s="10">
        <v>34</v>
      </c>
      <c r="F132" s="10"/>
      <c r="G132" s="10">
        <v>17</v>
      </c>
      <c r="H132" s="34">
        <f t="shared" si="12"/>
        <v>5</v>
      </c>
      <c r="I132" s="20"/>
      <c r="J132" s="13" t="s">
        <v>3</v>
      </c>
      <c r="K132" s="33"/>
      <c r="L132" s="22"/>
    </row>
    <row r="133" spans="1:12" ht="15.75">
      <c r="A133" s="11">
        <v>8</v>
      </c>
      <c r="B133" s="12" t="s">
        <v>198</v>
      </c>
      <c r="C133" s="11">
        <f t="shared" si="13"/>
        <v>51</v>
      </c>
      <c r="D133" s="10">
        <v>34</v>
      </c>
      <c r="E133" s="10">
        <v>17</v>
      </c>
      <c r="F133" s="10"/>
      <c r="G133" s="10">
        <v>17</v>
      </c>
      <c r="H133" s="34">
        <f t="shared" si="12"/>
        <v>3</v>
      </c>
      <c r="I133" s="20"/>
      <c r="J133" s="13" t="s">
        <v>2</v>
      </c>
      <c r="K133" s="10"/>
      <c r="L133" s="22"/>
    </row>
    <row r="134" spans="1:12" s="152" customFormat="1" ht="16.5" thickBot="1">
      <c r="A134" s="35">
        <v>9</v>
      </c>
      <c r="B134" s="36" t="s">
        <v>26</v>
      </c>
      <c r="C134" s="11">
        <f t="shared" si="13"/>
        <v>68</v>
      </c>
      <c r="D134" s="37"/>
      <c r="E134" s="37">
        <v>68</v>
      </c>
      <c r="F134" s="37"/>
      <c r="G134" s="37">
        <v>17</v>
      </c>
      <c r="H134" s="54">
        <f t="shared" si="12"/>
        <v>4</v>
      </c>
      <c r="I134" s="62"/>
      <c r="J134" s="48" t="s">
        <v>2</v>
      </c>
      <c r="K134" s="37"/>
      <c r="L134" s="63"/>
    </row>
    <row r="135" spans="1:12" ht="16.5" thickTop="1">
      <c r="A135" s="262"/>
      <c r="B135" s="264" t="s">
        <v>67</v>
      </c>
      <c r="C135" s="26">
        <f>SUM(C124:C134)</f>
        <v>510</v>
      </c>
      <c r="D135" s="26">
        <f>SUM(D124:D133)</f>
        <v>153</v>
      </c>
      <c r="E135" s="26">
        <f>SUM(E124:E134)</f>
        <v>323</v>
      </c>
      <c r="F135" s="26">
        <f>SUM(F124:F134)</f>
        <v>34</v>
      </c>
      <c r="G135" s="26"/>
      <c r="H135" s="26">
        <f>SUM(H124:H134)</f>
        <v>30</v>
      </c>
      <c r="I135" s="26"/>
      <c r="J135" s="26"/>
      <c r="K135" s="27"/>
      <c r="L135" s="28"/>
    </row>
    <row r="136" spans="1:12" ht="16.5" thickBot="1">
      <c r="A136" s="263"/>
      <c r="B136" s="265"/>
      <c r="C136" s="272" t="s">
        <v>219</v>
      </c>
      <c r="D136" s="272"/>
      <c r="E136" s="272"/>
      <c r="F136" s="272"/>
      <c r="G136" s="272"/>
      <c r="H136" s="272"/>
      <c r="I136" s="272"/>
      <c r="J136" s="272"/>
      <c r="K136" s="29"/>
      <c r="L136" s="30"/>
    </row>
    <row r="137" spans="1:12" ht="25.5" customHeight="1">
      <c r="A137" s="245" t="s">
        <v>288</v>
      </c>
      <c r="B137" s="246"/>
      <c r="C137" s="246"/>
      <c r="D137" s="246"/>
      <c r="E137" s="246"/>
      <c r="F137" s="246"/>
      <c r="G137" s="246"/>
      <c r="H137" s="246"/>
      <c r="I137" s="246"/>
      <c r="J137" s="223"/>
      <c r="K137" s="31"/>
      <c r="L137" s="32"/>
    </row>
    <row r="138" spans="1:12" ht="18.75" customHeight="1">
      <c r="A138" s="11">
        <v>1</v>
      </c>
      <c r="B138" s="12" t="s">
        <v>290</v>
      </c>
      <c r="C138" s="11">
        <f>D138+E138+F138</f>
        <v>72</v>
      </c>
      <c r="D138" s="11">
        <v>18</v>
      </c>
      <c r="E138" s="13">
        <v>54</v>
      </c>
      <c r="F138" s="13"/>
      <c r="G138" s="10">
        <v>18</v>
      </c>
      <c r="H138" s="34">
        <f>C138/G138</f>
        <v>4</v>
      </c>
      <c r="I138" s="15" t="s">
        <v>53</v>
      </c>
      <c r="J138" s="13" t="s">
        <v>3</v>
      </c>
      <c r="K138" s="16"/>
      <c r="L138" s="17"/>
    </row>
    <row r="139" spans="1:12" ht="15.75">
      <c r="A139" s="11">
        <v>2</v>
      </c>
      <c r="B139" s="12" t="s">
        <v>293</v>
      </c>
      <c r="C139" s="11">
        <f>D139+E139+F139</f>
        <v>108</v>
      </c>
      <c r="D139" s="11">
        <v>36</v>
      </c>
      <c r="E139" s="13">
        <v>72</v>
      </c>
      <c r="F139" s="13"/>
      <c r="G139" s="10">
        <v>18</v>
      </c>
      <c r="H139" s="34">
        <f>C139/G139</f>
        <v>6</v>
      </c>
      <c r="I139" s="34"/>
      <c r="J139" s="13" t="s">
        <v>3</v>
      </c>
      <c r="K139" s="16"/>
      <c r="L139" s="17"/>
    </row>
    <row r="140" spans="1:12" ht="12" customHeight="1">
      <c r="A140" s="258">
        <v>3</v>
      </c>
      <c r="B140" s="12" t="s">
        <v>294</v>
      </c>
      <c r="C140" s="258">
        <f>D140+E140+F140</f>
        <v>54</v>
      </c>
      <c r="D140" s="258"/>
      <c r="E140" s="258">
        <v>54</v>
      </c>
      <c r="F140" s="258"/>
      <c r="G140" s="258">
        <v>18</v>
      </c>
      <c r="H140" s="258">
        <f>C140/G140</f>
        <v>3</v>
      </c>
      <c r="I140" s="258"/>
      <c r="J140" s="258" t="s">
        <v>2</v>
      </c>
      <c r="K140" s="16"/>
      <c r="L140" s="17"/>
    </row>
    <row r="141" spans="1:12" ht="15.75">
      <c r="A141" s="259"/>
      <c r="B141" s="12" t="s">
        <v>295</v>
      </c>
      <c r="C141" s="259"/>
      <c r="D141" s="259"/>
      <c r="E141" s="259"/>
      <c r="F141" s="259"/>
      <c r="G141" s="259"/>
      <c r="H141" s="259"/>
      <c r="I141" s="259"/>
      <c r="J141" s="259"/>
      <c r="K141" s="16" t="s">
        <v>65</v>
      </c>
      <c r="L141" s="17"/>
    </row>
    <row r="142" spans="1:12" ht="31.5">
      <c r="A142" s="11">
        <v>4</v>
      </c>
      <c r="B142" s="12" t="s">
        <v>296</v>
      </c>
      <c r="C142" s="11">
        <f>D142+E142+F142</f>
        <v>36</v>
      </c>
      <c r="D142" s="11">
        <v>18</v>
      </c>
      <c r="E142" s="13">
        <v>18</v>
      </c>
      <c r="F142" s="13"/>
      <c r="G142" s="10">
        <v>18</v>
      </c>
      <c r="H142" s="34">
        <f>C142/G142</f>
        <v>2</v>
      </c>
      <c r="I142" s="21"/>
      <c r="J142" s="13" t="s">
        <v>3</v>
      </c>
      <c r="K142" s="16"/>
      <c r="L142" s="22"/>
    </row>
    <row r="143" spans="1:12" ht="15.75">
      <c r="A143" s="258">
        <v>5</v>
      </c>
      <c r="B143" s="12" t="s">
        <v>297</v>
      </c>
      <c r="C143" s="258">
        <f>D143+E143+F143</f>
        <v>72</v>
      </c>
      <c r="D143" s="258"/>
      <c r="E143" s="258">
        <v>72</v>
      </c>
      <c r="F143" s="258"/>
      <c r="G143" s="260">
        <v>18</v>
      </c>
      <c r="H143" s="258">
        <f>C143/G143</f>
        <v>4</v>
      </c>
      <c r="I143" s="258"/>
      <c r="J143" s="258" t="s">
        <v>3</v>
      </c>
      <c r="K143" s="16"/>
      <c r="L143" s="17"/>
    </row>
    <row r="144" spans="1:12" ht="15.75">
      <c r="A144" s="259"/>
      <c r="B144" s="12" t="s">
        <v>298</v>
      </c>
      <c r="C144" s="259"/>
      <c r="D144" s="259"/>
      <c r="E144" s="259"/>
      <c r="F144" s="259"/>
      <c r="G144" s="261"/>
      <c r="H144" s="259"/>
      <c r="I144" s="259"/>
      <c r="J144" s="259"/>
      <c r="K144" s="16" t="s">
        <v>65</v>
      </c>
      <c r="L144" s="17"/>
    </row>
    <row r="145" spans="1:12" ht="31.5">
      <c r="A145" s="11">
        <v>6</v>
      </c>
      <c r="B145" s="12" t="s">
        <v>300</v>
      </c>
      <c r="C145" s="11">
        <f>D145+E145+F145</f>
        <v>54</v>
      </c>
      <c r="D145" s="11">
        <v>18</v>
      </c>
      <c r="E145" s="13">
        <v>36</v>
      </c>
      <c r="F145" s="13"/>
      <c r="G145" s="10">
        <v>18</v>
      </c>
      <c r="H145" s="34">
        <f>C145/G145</f>
        <v>3</v>
      </c>
      <c r="I145" s="34"/>
      <c r="J145" s="13" t="s">
        <v>2</v>
      </c>
      <c r="K145" s="16"/>
      <c r="L145" s="17"/>
    </row>
    <row r="146" spans="1:12" ht="31.5">
      <c r="A146" s="14">
        <v>7</v>
      </c>
      <c r="B146" s="64" t="s">
        <v>301</v>
      </c>
      <c r="C146" s="14">
        <f>D146+E146+F146</f>
        <v>54</v>
      </c>
      <c r="D146" s="14">
        <v>18</v>
      </c>
      <c r="E146" s="60">
        <v>36</v>
      </c>
      <c r="F146" s="60"/>
      <c r="G146" s="10">
        <v>18</v>
      </c>
      <c r="H146" s="34">
        <f>C146/G146</f>
        <v>3</v>
      </c>
      <c r="I146" s="15"/>
      <c r="J146" s="60" t="s">
        <v>2</v>
      </c>
      <c r="K146" s="65"/>
      <c r="L146" s="66"/>
    </row>
    <row r="147" spans="1:12" ht="16.5" thickBot="1">
      <c r="A147" s="35">
        <v>8</v>
      </c>
      <c r="B147" s="36" t="s">
        <v>26</v>
      </c>
      <c r="C147" s="35">
        <f>D147+E147+F147</f>
        <v>44</v>
      </c>
      <c r="D147" s="54"/>
      <c r="E147" s="37">
        <v>44</v>
      </c>
      <c r="F147" s="37"/>
      <c r="G147" s="37">
        <v>18</v>
      </c>
      <c r="H147" s="54">
        <f>C147/G147</f>
        <v>2.4444444444444446</v>
      </c>
      <c r="I147" s="49"/>
      <c r="J147" s="48" t="s">
        <v>2</v>
      </c>
      <c r="K147" s="69"/>
      <c r="L147" s="63"/>
    </row>
    <row r="148" spans="1:12" ht="16.5" thickTop="1">
      <c r="A148" s="252"/>
      <c r="B148" s="253" t="s">
        <v>68</v>
      </c>
      <c r="C148" s="26">
        <f>SUM(C138:C147)</f>
        <v>494</v>
      </c>
      <c r="D148" s="26">
        <f>SUM(D138:D147)</f>
        <v>108</v>
      </c>
      <c r="E148" s="26">
        <f>SUM(E138:E147)</f>
        <v>386</v>
      </c>
      <c r="F148" s="26">
        <f>SUM(F138:F147)</f>
        <v>0</v>
      </c>
      <c r="G148" s="26"/>
      <c r="H148" s="26">
        <f>SUM(H138:H147)</f>
        <v>27.444444444444443</v>
      </c>
      <c r="I148" s="26"/>
      <c r="J148" s="26"/>
      <c r="K148" s="27"/>
      <c r="L148" s="28"/>
    </row>
    <row r="149" spans="1:12" ht="16.5" thickBot="1">
      <c r="A149" s="252"/>
      <c r="B149" s="253"/>
      <c r="C149" s="234" t="s">
        <v>302</v>
      </c>
      <c r="D149" s="235"/>
      <c r="E149" s="235"/>
      <c r="F149" s="235"/>
      <c r="G149" s="235"/>
      <c r="H149" s="235"/>
      <c r="I149" s="235"/>
      <c r="J149" s="236"/>
      <c r="K149" s="38"/>
      <c r="L149" s="39"/>
    </row>
    <row r="150" spans="1:12" ht="15.75">
      <c r="A150" s="237"/>
      <c r="B150" s="238" t="s">
        <v>22</v>
      </c>
      <c r="C150" s="40">
        <f>C135+C148</f>
        <v>1004</v>
      </c>
      <c r="D150" s="40">
        <f>D135+D148</f>
        <v>261</v>
      </c>
      <c r="E150" s="40">
        <f>E135+E148</f>
        <v>709</v>
      </c>
      <c r="F150" s="40">
        <f>F135+F148</f>
        <v>34</v>
      </c>
      <c r="G150" s="40"/>
      <c r="H150" s="40"/>
      <c r="I150" s="40"/>
      <c r="J150" s="40"/>
      <c r="K150" s="41"/>
      <c r="L150" s="42"/>
    </row>
    <row r="151" spans="1:12" ht="33" customHeight="1" thickBot="1">
      <c r="A151" s="263"/>
      <c r="B151" s="272"/>
      <c r="C151" s="272" t="s">
        <v>303</v>
      </c>
      <c r="D151" s="272"/>
      <c r="E151" s="272"/>
      <c r="F151" s="272"/>
      <c r="G151" s="272"/>
      <c r="H151" s="272"/>
      <c r="I151" s="272"/>
      <c r="J151" s="272"/>
      <c r="K151" s="43"/>
      <c r="L151" s="30"/>
    </row>
    <row r="152" spans="1:12" ht="15.75">
      <c r="A152" s="18">
        <v>1</v>
      </c>
      <c r="B152" s="47" t="s">
        <v>274</v>
      </c>
      <c r="C152" s="239" t="s">
        <v>206</v>
      </c>
      <c r="D152" s="240"/>
      <c r="E152" s="240"/>
      <c r="F152" s="240"/>
      <c r="G152" s="240"/>
      <c r="H152" s="240"/>
      <c r="I152" s="241"/>
      <c r="J152" s="138" t="s">
        <v>2</v>
      </c>
      <c r="K152" s="25"/>
      <c r="L152" s="28"/>
    </row>
    <row r="153" spans="1:12" ht="28.5" customHeight="1">
      <c r="A153" s="4"/>
      <c r="B153" s="44" t="s">
        <v>4</v>
      </c>
      <c r="C153" s="45"/>
      <c r="D153" s="45"/>
      <c r="E153" s="45"/>
      <c r="F153" s="224" t="s">
        <v>9</v>
      </c>
      <c r="G153" s="224"/>
      <c r="H153" s="224"/>
      <c r="I153" s="224"/>
      <c r="J153" s="45"/>
      <c r="K153" s="4"/>
      <c r="L153" s="46"/>
    </row>
  </sheetData>
  <mergeCells count="174">
    <mergeCell ref="G130:G131"/>
    <mergeCell ref="H130:H131"/>
    <mergeCell ref="I130:I131"/>
    <mergeCell ref="J130:J131"/>
    <mergeCell ref="C130:C131"/>
    <mergeCell ref="D130:D131"/>
    <mergeCell ref="E130:E131"/>
    <mergeCell ref="F130:F131"/>
    <mergeCell ref="J140:J141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F140:F141"/>
    <mergeCell ref="G140:G141"/>
    <mergeCell ref="H140:H141"/>
    <mergeCell ref="I140:I141"/>
    <mergeCell ref="A140:A141"/>
    <mergeCell ref="C140:C141"/>
    <mergeCell ref="D140:D141"/>
    <mergeCell ref="E140:E141"/>
    <mergeCell ref="G124:G125"/>
    <mergeCell ref="H124:H125"/>
    <mergeCell ref="I124:I125"/>
    <mergeCell ref="J124:J125"/>
    <mergeCell ref="A107:A108"/>
    <mergeCell ref="B107:B108"/>
    <mergeCell ref="C108:J108"/>
    <mergeCell ref="F110:I110"/>
    <mergeCell ref="C109:I109"/>
    <mergeCell ref="A95:J95"/>
    <mergeCell ref="A105:A106"/>
    <mergeCell ref="B105:B106"/>
    <mergeCell ref="C106:J106"/>
    <mergeCell ref="K81:K82"/>
    <mergeCell ref="L81:L82"/>
    <mergeCell ref="A93:A94"/>
    <mergeCell ref="B93:B94"/>
    <mergeCell ref="C94:J94"/>
    <mergeCell ref="A80:J80"/>
    <mergeCell ref="A81:A82"/>
    <mergeCell ref="B81:B82"/>
    <mergeCell ref="C81:F81"/>
    <mergeCell ref="G81:G82"/>
    <mergeCell ref="H81:H82"/>
    <mergeCell ref="I81:I82"/>
    <mergeCell ref="J81:J82"/>
    <mergeCell ref="H76:J76"/>
    <mergeCell ref="A77:D77"/>
    <mergeCell ref="A78:J78"/>
    <mergeCell ref="A79:J79"/>
    <mergeCell ref="A74:C74"/>
    <mergeCell ref="E74:J74"/>
    <mergeCell ref="A75:C75"/>
    <mergeCell ref="D75:J75"/>
    <mergeCell ref="A70:A71"/>
    <mergeCell ref="B70:B71"/>
    <mergeCell ref="C71:J71"/>
    <mergeCell ref="F73:I73"/>
    <mergeCell ref="C72:I72"/>
    <mergeCell ref="A58:J58"/>
    <mergeCell ref="A68:A69"/>
    <mergeCell ref="B68:B69"/>
    <mergeCell ref="C69:J69"/>
    <mergeCell ref="K44:K45"/>
    <mergeCell ref="L44:L45"/>
    <mergeCell ref="A56:A57"/>
    <mergeCell ref="B56:B57"/>
    <mergeCell ref="C57:J57"/>
    <mergeCell ref="A46:A47"/>
    <mergeCell ref="C46:C47"/>
    <mergeCell ref="D46:D47"/>
    <mergeCell ref="E46:E47"/>
    <mergeCell ref="F46:F47"/>
    <mergeCell ref="A43:J43"/>
    <mergeCell ref="A44:A45"/>
    <mergeCell ref="B44:B45"/>
    <mergeCell ref="C44:F44"/>
    <mergeCell ref="G44:G45"/>
    <mergeCell ref="H44:H45"/>
    <mergeCell ref="I44:I45"/>
    <mergeCell ref="J44:J45"/>
    <mergeCell ref="A37:C37"/>
    <mergeCell ref="E37:J37"/>
    <mergeCell ref="A115:C115"/>
    <mergeCell ref="E115:J115"/>
    <mergeCell ref="A38:C38"/>
    <mergeCell ref="D38:J38"/>
    <mergeCell ref="H39:J39"/>
    <mergeCell ref="A40:D40"/>
    <mergeCell ref="A41:J41"/>
    <mergeCell ref="A42:J42"/>
    <mergeCell ref="A116:C116"/>
    <mergeCell ref="D116:J116"/>
    <mergeCell ref="H117:J117"/>
    <mergeCell ref="A118:D118"/>
    <mergeCell ref="A119:J119"/>
    <mergeCell ref="A120:J120"/>
    <mergeCell ref="A121:J121"/>
    <mergeCell ref="A122:A123"/>
    <mergeCell ref="B122:B123"/>
    <mergeCell ref="C122:F122"/>
    <mergeCell ref="G122:G123"/>
    <mergeCell ref="H122:H123"/>
    <mergeCell ref="I122:I123"/>
    <mergeCell ref="J122:J123"/>
    <mergeCell ref="L122:L123"/>
    <mergeCell ref="A135:A136"/>
    <mergeCell ref="B135:B136"/>
    <mergeCell ref="C136:J136"/>
    <mergeCell ref="C124:C125"/>
    <mergeCell ref="D124:D125"/>
    <mergeCell ref="A124:A125"/>
    <mergeCell ref="E124:E125"/>
    <mergeCell ref="F124:F125"/>
    <mergeCell ref="A130:A131"/>
    <mergeCell ref="C152:I152"/>
    <mergeCell ref="F153:I153"/>
    <mergeCell ref="A137:J137"/>
    <mergeCell ref="K122:K123"/>
    <mergeCell ref="A148:A149"/>
    <mergeCell ref="B148:B149"/>
    <mergeCell ref="C149:J149"/>
    <mergeCell ref="A150:A151"/>
    <mergeCell ref="B150:B151"/>
    <mergeCell ref="C151:J151"/>
    <mergeCell ref="G46:G47"/>
    <mergeCell ref="H46:H47"/>
    <mergeCell ref="I46:I47"/>
    <mergeCell ref="J46:J47"/>
    <mergeCell ref="A1:C1"/>
    <mergeCell ref="E1:J1"/>
    <mergeCell ref="A2:C2"/>
    <mergeCell ref="D2:J2"/>
    <mergeCell ref="H3:J3"/>
    <mergeCell ref="A4:D4"/>
    <mergeCell ref="A5:J5"/>
    <mergeCell ref="A6:J6"/>
    <mergeCell ref="A7:J7"/>
    <mergeCell ref="A8:A9"/>
    <mergeCell ref="B8:B9"/>
    <mergeCell ref="C8:F8"/>
    <mergeCell ref="G8:G9"/>
    <mergeCell ref="H8:H9"/>
    <mergeCell ref="I8:I9"/>
    <mergeCell ref="J8:J9"/>
    <mergeCell ref="K8:K9"/>
    <mergeCell ref="L8:L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A20:A21"/>
    <mergeCell ref="B20:B21"/>
    <mergeCell ref="C21:J21"/>
    <mergeCell ref="A22:J22"/>
    <mergeCell ref="A31:A32"/>
    <mergeCell ref="B31:B32"/>
    <mergeCell ref="C32:J32"/>
    <mergeCell ref="F36:I36"/>
    <mergeCell ref="A33:A34"/>
    <mergeCell ref="B33:B34"/>
    <mergeCell ref="C34:J34"/>
    <mergeCell ref="C35:I35"/>
  </mergeCells>
  <printOptions horizontalCentered="1"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51">
      <selection activeCell="R54" sqref="R54"/>
    </sheetView>
  </sheetViews>
  <sheetFormatPr defaultColWidth="9.00390625" defaultRowHeight="12.75"/>
  <cols>
    <col min="1" max="1" width="4.625" style="23" customWidth="1"/>
    <col min="2" max="2" width="43.875" style="23" customWidth="1"/>
    <col min="3" max="3" width="6.75390625" style="23" customWidth="1"/>
    <col min="4" max="4" width="7.125" style="23" customWidth="1"/>
    <col min="5" max="5" width="6.375" style="23" customWidth="1"/>
    <col min="6" max="6" width="6.00390625" style="23" customWidth="1"/>
    <col min="7" max="7" width="6.375" style="23" hidden="1" customWidth="1"/>
    <col min="8" max="8" width="6.00390625" style="23" hidden="1" customWidth="1"/>
    <col min="9" max="9" width="10.375" style="23" customWidth="1"/>
    <col min="10" max="11" width="9.125" style="23" customWidth="1"/>
    <col min="12" max="12" width="18.75390625" style="23" customWidth="1"/>
    <col min="13" max="16384" width="9.125" style="23" customWidth="1"/>
  </cols>
  <sheetData>
    <row r="1" spans="1:12" s="79" customFormat="1" ht="20.25">
      <c r="A1" s="273" t="s">
        <v>13</v>
      </c>
      <c r="B1" s="273"/>
      <c r="C1" s="273"/>
      <c r="D1" s="2"/>
      <c r="E1" s="274" t="s">
        <v>14</v>
      </c>
      <c r="F1" s="274"/>
      <c r="G1" s="274"/>
      <c r="H1" s="274"/>
      <c r="I1" s="274"/>
      <c r="J1" s="274"/>
      <c r="K1" s="2"/>
      <c r="L1" s="3"/>
    </row>
    <row r="2" spans="1:12" s="79" customFormat="1" ht="31.5" customHeight="1">
      <c r="A2" s="275" t="s">
        <v>47</v>
      </c>
      <c r="B2" s="276"/>
      <c r="C2" s="276"/>
      <c r="D2" s="277" t="s">
        <v>182</v>
      </c>
      <c r="E2" s="280"/>
      <c r="F2" s="280"/>
      <c r="G2" s="280"/>
      <c r="H2" s="280"/>
      <c r="I2" s="280"/>
      <c r="J2" s="280"/>
      <c r="K2" s="2"/>
      <c r="L2" s="3"/>
    </row>
    <row r="3" spans="1:12" s="79" customFormat="1" ht="30" customHeight="1">
      <c r="A3" s="1"/>
      <c r="B3" s="1"/>
      <c r="C3" s="1"/>
      <c r="D3" s="141"/>
      <c r="E3" s="5"/>
      <c r="F3" s="6"/>
      <c r="G3" s="6"/>
      <c r="H3" s="229" t="s">
        <v>15</v>
      </c>
      <c r="I3" s="229"/>
      <c r="J3" s="229"/>
      <c r="K3" s="2"/>
      <c r="L3" s="3"/>
    </row>
    <row r="4" spans="1:12" s="79" customFormat="1" ht="18.75">
      <c r="A4" s="278" t="s">
        <v>81</v>
      </c>
      <c r="B4" s="278"/>
      <c r="C4" s="278"/>
      <c r="D4" s="278"/>
      <c r="E4" s="53"/>
      <c r="F4" s="53"/>
      <c r="G4" s="53"/>
      <c r="H4" s="53"/>
      <c r="I4" s="53"/>
      <c r="J4" s="53"/>
      <c r="K4" s="7"/>
      <c r="L4" s="3"/>
    </row>
    <row r="5" spans="1:12" s="79" customFormat="1" ht="55.5" customHeight="1">
      <c r="A5" s="279" t="s">
        <v>183</v>
      </c>
      <c r="B5" s="279"/>
      <c r="C5" s="279"/>
      <c r="D5" s="279"/>
      <c r="E5" s="279"/>
      <c r="F5" s="279"/>
      <c r="G5" s="279"/>
      <c r="H5" s="279"/>
      <c r="I5" s="279"/>
      <c r="J5" s="279"/>
      <c r="K5" s="7"/>
      <c r="L5" s="3"/>
    </row>
    <row r="6" spans="1:12" s="79" customFormat="1" ht="18.75">
      <c r="A6" s="279" t="s">
        <v>88</v>
      </c>
      <c r="B6" s="279"/>
      <c r="C6" s="279"/>
      <c r="D6" s="279"/>
      <c r="E6" s="279"/>
      <c r="F6" s="279"/>
      <c r="G6" s="279"/>
      <c r="H6" s="279"/>
      <c r="I6" s="279"/>
      <c r="J6" s="279"/>
      <c r="K6" s="7"/>
      <c r="L6" s="3"/>
    </row>
    <row r="7" spans="1:12" s="79" customFormat="1" ht="18.75">
      <c r="A7" s="281" t="s">
        <v>377</v>
      </c>
      <c r="B7" s="281"/>
      <c r="C7" s="281"/>
      <c r="D7" s="281"/>
      <c r="E7" s="281"/>
      <c r="F7" s="281"/>
      <c r="G7" s="281"/>
      <c r="H7" s="281"/>
      <c r="I7" s="281"/>
      <c r="J7" s="281"/>
      <c r="K7" s="8"/>
      <c r="L7" s="3"/>
    </row>
    <row r="8" spans="1:12" s="79" customFormat="1" ht="14.25" customHeight="1">
      <c r="A8" s="282" t="s">
        <v>0</v>
      </c>
      <c r="B8" s="269" t="s">
        <v>16</v>
      </c>
      <c r="C8" s="248" t="s">
        <v>17</v>
      </c>
      <c r="D8" s="249"/>
      <c r="E8" s="249"/>
      <c r="F8" s="250"/>
      <c r="G8" s="283" t="s">
        <v>7</v>
      </c>
      <c r="H8" s="283" t="s">
        <v>8</v>
      </c>
      <c r="I8" s="283" t="s">
        <v>20</v>
      </c>
      <c r="J8" s="283" t="s">
        <v>21</v>
      </c>
      <c r="K8" s="270" t="s">
        <v>1</v>
      </c>
      <c r="L8" s="269" t="s">
        <v>58</v>
      </c>
    </row>
    <row r="9" spans="1:12" s="79" customFormat="1" ht="25.5">
      <c r="A9" s="282"/>
      <c r="B9" s="269"/>
      <c r="C9" s="10" t="s">
        <v>18</v>
      </c>
      <c r="D9" s="9" t="s">
        <v>19</v>
      </c>
      <c r="E9" s="9" t="s">
        <v>57</v>
      </c>
      <c r="F9" s="9" t="s">
        <v>46</v>
      </c>
      <c r="G9" s="247"/>
      <c r="H9" s="247"/>
      <c r="I9" s="247"/>
      <c r="J9" s="247"/>
      <c r="K9" s="271"/>
      <c r="L9" s="269"/>
    </row>
    <row r="10" spans="1:12" s="80" customFormat="1" ht="20.25" customHeight="1">
      <c r="A10" s="11">
        <v>1</v>
      </c>
      <c r="B10" s="12" t="s">
        <v>100</v>
      </c>
      <c r="C10" s="11">
        <f>D10+E10+F10</f>
        <v>54</v>
      </c>
      <c r="D10" s="11">
        <v>36</v>
      </c>
      <c r="E10" s="13">
        <v>18</v>
      </c>
      <c r="F10" s="13"/>
      <c r="G10" s="10">
        <v>18</v>
      </c>
      <c r="H10" s="15">
        <f>C10/G10</f>
        <v>3</v>
      </c>
      <c r="I10" s="15" t="s">
        <v>53</v>
      </c>
      <c r="J10" s="13" t="s">
        <v>3</v>
      </c>
      <c r="K10" s="16"/>
      <c r="L10" s="17"/>
    </row>
    <row r="11" spans="1:12" s="80" customFormat="1" ht="33" customHeight="1">
      <c r="A11" s="14">
        <v>2</v>
      </c>
      <c r="B11" s="12" t="s">
        <v>101</v>
      </c>
      <c r="C11" s="14">
        <f>D11+E11+F11</f>
        <v>72</v>
      </c>
      <c r="D11" s="14">
        <v>36</v>
      </c>
      <c r="E11" s="14">
        <v>36</v>
      </c>
      <c r="F11" s="14"/>
      <c r="G11" s="14">
        <v>18</v>
      </c>
      <c r="H11" s="14">
        <f>C11/G11</f>
        <v>4</v>
      </c>
      <c r="I11" s="15" t="s">
        <v>53</v>
      </c>
      <c r="J11" s="13" t="s">
        <v>3</v>
      </c>
      <c r="K11" s="16"/>
      <c r="L11" s="17"/>
    </row>
    <row r="12" spans="1:12" s="79" customFormat="1" ht="36.75" customHeight="1">
      <c r="A12" s="11">
        <v>3</v>
      </c>
      <c r="B12" s="12" t="s">
        <v>102</v>
      </c>
      <c r="C12" s="11">
        <f>D12+E12+F12</f>
        <v>54</v>
      </c>
      <c r="D12" s="11">
        <v>36</v>
      </c>
      <c r="E12" s="13">
        <v>18</v>
      </c>
      <c r="F12" s="13"/>
      <c r="G12" s="10">
        <v>18</v>
      </c>
      <c r="H12" s="34">
        <f>C12/G12</f>
        <v>3</v>
      </c>
      <c r="I12" s="21"/>
      <c r="J12" s="13" t="s">
        <v>3</v>
      </c>
      <c r="K12" s="16"/>
      <c r="L12" s="22"/>
    </row>
    <row r="13" spans="1:12" s="79" customFormat="1" ht="21.75" customHeight="1">
      <c r="A13" s="11">
        <v>4</v>
      </c>
      <c r="B13" s="12" t="s">
        <v>79</v>
      </c>
      <c r="C13" s="11">
        <f aca="true" t="shared" si="0" ref="C13:C19">D13+E13+F13</f>
        <v>36</v>
      </c>
      <c r="D13" s="13">
        <v>18</v>
      </c>
      <c r="E13" s="13">
        <v>18</v>
      </c>
      <c r="F13" s="13"/>
      <c r="G13" s="10">
        <v>18</v>
      </c>
      <c r="H13" s="34">
        <f aca="true" t="shared" si="1" ref="H13:H19">C13/G13</f>
        <v>2</v>
      </c>
      <c r="J13" s="34" t="s">
        <v>3</v>
      </c>
      <c r="K13" s="16"/>
      <c r="L13" s="22"/>
    </row>
    <row r="14" spans="1:12" s="79" customFormat="1" ht="30.75" customHeight="1">
      <c r="A14" s="11">
        <v>5</v>
      </c>
      <c r="B14" s="12" t="s">
        <v>127</v>
      </c>
      <c r="C14" s="11">
        <f t="shared" si="0"/>
        <v>72</v>
      </c>
      <c r="D14" s="11">
        <v>36</v>
      </c>
      <c r="E14" s="13">
        <v>36</v>
      </c>
      <c r="F14" s="13"/>
      <c r="G14" s="10">
        <v>18</v>
      </c>
      <c r="H14" s="34">
        <f t="shared" si="1"/>
        <v>4</v>
      </c>
      <c r="I14" s="21"/>
      <c r="J14" s="13" t="s">
        <v>2</v>
      </c>
      <c r="K14" s="16"/>
      <c r="L14" s="17"/>
    </row>
    <row r="15" spans="1:12" s="79" customFormat="1" ht="15" customHeight="1">
      <c r="A15" s="11"/>
      <c r="B15" s="52" t="s">
        <v>107</v>
      </c>
      <c r="C15" s="11"/>
      <c r="D15" s="11"/>
      <c r="E15" s="13"/>
      <c r="F15" s="13"/>
      <c r="G15" s="10"/>
      <c r="H15" s="34"/>
      <c r="I15" s="21"/>
      <c r="J15" s="13"/>
      <c r="K15" s="16"/>
      <c r="L15" s="17"/>
    </row>
    <row r="16" spans="1:12" s="79" customFormat="1" ht="14.25" customHeight="1">
      <c r="A16" s="11">
        <v>6</v>
      </c>
      <c r="B16" s="12" t="s">
        <v>128</v>
      </c>
      <c r="C16" s="11">
        <f t="shared" si="0"/>
        <v>36</v>
      </c>
      <c r="D16" s="11">
        <v>18</v>
      </c>
      <c r="E16" s="13">
        <v>18</v>
      </c>
      <c r="F16" s="13"/>
      <c r="G16" s="10">
        <v>18</v>
      </c>
      <c r="H16" s="34">
        <f t="shared" si="1"/>
        <v>2</v>
      </c>
      <c r="I16" s="34"/>
      <c r="J16" s="13" t="s">
        <v>2</v>
      </c>
      <c r="K16" s="16"/>
      <c r="L16" s="17"/>
    </row>
    <row r="17" spans="1:12" s="79" customFormat="1" ht="30.75" customHeight="1">
      <c r="A17" s="11">
        <v>7</v>
      </c>
      <c r="B17" s="12" t="s">
        <v>129</v>
      </c>
      <c r="C17" s="11">
        <f t="shared" si="0"/>
        <v>36</v>
      </c>
      <c r="D17" s="11">
        <v>18</v>
      </c>
      <c r="E17" s="13">
        <v>18</v>
      </c>
      <c r="F17" s="13"/>
      <c r="G17" s="10">
        <v>18</v>
      </c>
      <c r="H17" s="34">
        <f t="shared" si="1"/>
        <v>2</v>
      </c>
      <c r="I17" s="19"/>
      <c r="J17" s="13" t="s">
        <v>2</v>
      </c>
      <c r="K17" s="16"/>
      <c r="L17" s="17"/>
    </row>
    <row r="18" spans="1:12" s="79" customFormat="1" ht="30" customHeight="1">
      <c r="A18" s="14">
        <v>8</v>
      </c>
      <c r="B18" s="64" t="s">
        <v>130</v>
      </c>
      <c r="C18" s="14">
        <f t="shared" si="0"/>
        <v>54</v>
      </c>
      <c r="D18" s="14">
        <v>36</v>
      </c>
      <c r="E18" s="60">
        <v>18</v>
      </c>
      <c r="F18" s="60"/>
      <c r="G18" s="10">
        <v>18</v>
      </c>
      <c r="H18" s="34">
        <f>C18/G18</f>
        <v>3</v>
      </c>
      <c r="I18" s="34"/>
      <c r="J18" s="60" t="s">
        <v>3</v>
      </c>
      <c r="K18" s="65"/>
      <c r="L18" s="66"/>
    </row>
    <row r="19" spans="1:12" s="79" customFormat="1" ht="32.25" customHeight="1" thickBot="1">
      <c r="A19" s="35">
        <v>9</v>
      </c>
      <c r="B19" s="36" t="s">
        <v>131</v>
      </c>
      <c r="C19" s="35">
        <f t="shared" si="0"/>
        <v>72</v>
      </c>
      <c r="D19" s="48">
        <v>18</v>
      </c>
      <c r="E19" s="48"/>
      <c r="F19" s="48">
        <v>54</v>
      </c>
      <c r="G19" s="37">
        <v>18</v>
      </c>
      <c r="H19" s="54">
        <f t="shared" si="1"/>
        <v>4</v>
      </c>
      <c r="I19" s="49"/>
      <c r="J19" s="48" t="s">
        <v>2</v>
      </c>
      <c r="K19" s="50"/>
      <c r="L19" s="51"/>
    </row>
    <row r="20" spans="1:12" s="79" customFormat="1" ht="15" customHeight="1" thickTop="1">
      <c r="A20" s="262"/>
      <c r="B20" s="264" t="s">
        <v>126</v>
      </c>
      <c r="C20" s="26">
        <f>SUM(C10:C19)</f>
        <v>486</v>
      </c>
      <c r="D20" s="26">
        <f>SUM(D10:D19)</f>
        <v>252</v>
      </c>
      <c r="E20" s="26">
        <f>SUM(E10:E19)</f>
        <v>180</v>
      </c>
      <c r="F20" s="26">
        <f>SUM(F10:F19)</f>
        <v>54</v>
      </c>
      <c r="G20" s="26"/>
      <c r="H20" s="26">
        <f>SUM(H10:H19)</f>
        <v>27</v>
      </c>
      <c r="I20" s="26"/>
      <c r="J20" s="26"/>
      <c r="K20" s="27"/>
      <c r="L20" s="28"/>
    </row>
    <row r="21" spans="1:12" s="79" customFormat="1" ht="36.75" customHeight="1" thickBot="1">
      <c r="A21" s="263"/>
      <c r="B21" s="265"/>
      <c r="C21" s="272" t="s">
        <v>378</v>
      </c>
      <c r="D21" s="272"/>
      <c r="E21" s="272"/>
      <c r="F21" s="272"/>
      <c r="G21" s="272"/>
      <c r="H21" s="272"/>
      <c r="I21" s="272"/>
      <c r="J21" s="272"/>
      <c r="K21" s="29"/>
      <c r="L21" s="30"/>
    </row>
    <row r="22" spans="1:12" s="79" customFormat="1" ht="19.5" customHeight="1">
      <c r="A22" s="11">
        <v>1</v>
      </c>
      <c r="B22" s="12" t="s">
        <v>133</v>
      </c>
      <c r="C22" s="225" t="s">
        <v>402</v>
      </c>
      <c r="D22" s="225"/>
      <c r="E22" s="225"/>
      <c r="F22" s="225"/>
      <c r="G22" s="225"/>
      <c r="H22" s="225"/>
      <c r="I22" s="225"/>
      <c r="J22" s="225"/>
      <c r="K22" s="71"/>
      <c r="L22" s="72"/>
    </row>
    <row r="23" spans="1:12" s="79" customFormat="1" ht="19.5" customHeight="1">
      <c r="A23" s="11">
        <v>2</v>
      </c>
      <c r="B23" s="12" t="s">
        <v>132</v>
      </c>
      <c r="C23" s="225"/>
      <c r="D23" s="225"/>
      <c r="E23" s="225"/>
      <c r="F23" s="225"/>
      <c r="G23" s="225"/>
      <c r="H23" s="225"/>
      <c r="I23" s="225"/>
      <c r="J23" s="225"/>
      <c r="K23" s="71"/>
      <c r="L23" s="72"/>
    </row>
    <row r="24" spans="1:12" s="79" customFormat="1" ht="13.5" customHeight="1">
      <c r="A24" s="11">
        <v>3</v>
      </c>
      <c r="B24" s="12" t="s">
        <v>134</v>
      </c>
      <c r="C24" s="225"/>
      <c r="D24" s="225"/>
      <c r="E24" s="225"/>
      <c r="F24" s="225"/>
      <c r="G24" s="225"/>
      <c r="H24" s="225"/>
      <c r="I24" s="225"/>
      <c r="J24" s="225"/>
      <c r="K24" s="71"/>
      <c r="L24" s="72"/>
    </row>
    <row r="25" spans="1:12" s="79" customFormat="1" ht="33" customHeight="1">
      <c r="A25" s="11">
        <v>4</v>
      </c>
      <c r="B25" s="12" t="s">
        <v>135</v>
      </c>
      <c r="C25" s="226"/>
      <c r="D25" s="227"/>
      <c r="E25" s="227"/>
      <c r="F25" s="227"/>
      <c r="G25" s="227"/>
      <c r="H25" s="227"/>
      <c r="I25" s="227"/>
      <c r="J25" s="228"/>
      <c r="K25" s="71"/>
      <c r="L25" s="72"/>
    </row>
    <row r="26" spans="1:12" s="79" customFormat="1" ht="32.25" customHeight="1">
      <c r="A26" s="4"/>
      <c r="B26" s="44" t="s">
        <v>4</v>
      </c>
      <c r="C26" s="45"/>
      <c r="D26" s="45"/>
      <c r="E26" s="45"/>
      <c r="F26" s="251" t="s">
        <v>9</v>
      </c>
      <c r="G26" s="251"/>
      <c r="H26" s="251"/>
      <c r="I26" s="251"/>
      <c r="J26" s="45"/>
      <c r="K26" s="4"/>
      <c r="L26" s="46"/>
    </row>
    <row r="27" spans="1:12" s="79" customFormat="1" ht="18" customHeight="1">
      <c r="A27" s="4"/>
      <c r="B27" s="44"/>
      <c r="C27" s="45"/>
      <c r="D27" s="45"/>
      <c r="E27" s="45"/>
      <c r="F27" s="61"/>
      <c r="G27" s="61"/>
      <c r="H27" s="61"/>
      <c r="I27" s="61"/>
      <c r="J27" s="45"/>
      <c r="K27" s="4"/>
      <c r="L27" s="46"/>
    </row>
    <row r="28" spans="1:12" s="79" customFormat="1" ht="18" customHeight="1">
      <c r="A28" s="4"/>
      <c r="B28" s="44"/>
      <c r="C28" s="45"/>
      <c r="D28" s="45"/>
      <c r="E28" s="45"/>
      <c r="F28" s="61"/>
      <c r="G28" s="61"/>
      <c r="H28" s="61"/>
      <c r="I28" s="61"/>
      <c r="J28" s="45"/>
      <c r="K28" s="4"/>
      <c r="L28" s="46"/>
    </row>
    <row r="29" spans="1:12" s="79" customFormat="1" ht="18" customHeight="1">
      <c r="A29" s="4"/>
      <c r="B29" s="44"/>
      <c r="C29" s="45"/>
      <c r="D29" s="45"/>
      <c r="E29" s="45"/>
      <c r="F29" s="61"/>
      <c r="G29" s="61"/>
      <c r="H29" s="61"/>
      <c r="I29" s="61"/>
      <c r="J29" s="45"/>
      <c r="K29" s="4"/>
      <c r="L29" s="46"/>
    </row>
    <row r="30" spans="1:12" s="79" customFormat="1" ht="18" customHeight="1">
      <c r="A30" s="4"/>
      <c r="B30" s="44"/>
      <c r="C30" s="45"/>
      <c r="D30" s="45"/>
      <c r="E30" s="45"/>
      <c r="F30" s="61"/>
      <c r="G30" s="61"/>
      <c r="H30" s="61"/>
      <c r="I30" s="61"/>
      <c r="J30" s="45"/>
      <c r="K30" s="4"/>
      <c r="L30" s="46"/>
    </row>
    <row r="31" spans="1:12" s="79" customFormat="1" ht="18" customHeight="1">
      <c r="A31" s="4"/>
      <c r="B31" s="44"/>
      <c r="C31" s="45"/>
      <c r="D31" s="45"/>
      <c r="E31" s="45"/>
      <c r="F31" s="61"/>
      <c r="G31" s="61"/>
      <c r="H31" s="61"/>
      <c r="I31" s="61"/>
      <c r="J31" s="45"/>
      <c r="K31" s="4"/>
      <c r="L31" s="46"/>
    </row>
    <row r="32" spans="1:12" s="79" customFormat="1" ht="18" customHeight="1">
      <c r="A32" s="4"/>
      <c r="B32" s="44"/>
      <c r="C32" s="45"/>
      <c r="D32" s="45"/>
      <c r="E32" s="45"/>
      <c r="F32" s="61"/>
      <c r="G32" s="61"/>
      <c r="H32" s="61"/>
      <c r="I32" s="61"/>
      <c r="J32" s="45"/>
      <c r="K32" s="4"/>
      <c r="L32" s="46"/>
    </row>
    <row r="33" spans="1:12" s="79" customFormat="1" ht="18" customHeight="1">
      <c r="A33" s="4"/>
      <c r="B33" s="44"/>
      <c r="C33" s="45"/>
      <c r="D33" s="45"/>
      <c r="E33" s="45"/>
      <c r="F33" s="61"/>
      <c r="G33" s="61"/>
      <c r="H33" s="61"/>
      <c r="I33" s="61"/>
      <c r="J33" s="45"/>
      <c r="K33" s="4"/>
      <c r="L33" s="46"/>
    </row>
    <row r="34" spans="1:12" s="79" customFormat="1" ht="18" customHeight="1">
      <c r="A34" s="4"/>
      <c r="B34" s="44"/>
      <c r="C34" s="45"/>
      <c r="D34" s="45"/>
      <c r="E34" s="45"/>
      <c r="F34" s="61"/>
      <c r="G34" s="61"/>
      <c r="H34" s="61"/>
      <c r="I34" s="61"/>
      <c r="J34" s="45"/>
      <c r="K34" s="4"/>
      <c r="L34" s="46"/>
    </row>
    <row r="35" spans="1:12" s="79" customFormat="1" ht="18" customHeight="1">
      <c r="A35" s="4"/>
      <c r="B35" s="44"/>
      <c r="C35" s="45"/>
      <c r="D35" s="45"/>
      <c r="E35" s="45"/>
      <c r="F35" s="61"/>
      <c r="G35" s="61"/>
      <c r="H35" s="61"/>
      <c r="I35" s="61"/>
      <c r="J35" s="45"/>
      <c r="K35" s="4"/>
      <c r="L35" s="46"/>
    </row>
    <row r="36" spans="1:12" s="79" customFormat="1" ht="20.25">
      <c r="A36" s="273" t="s">
        <v>13</v>
      </c>
      <c r="B36" s="273"/>
      <c r="C36" s="273"/>
      <c r="D36" s="2"/>
      <c r="E36" s="274" t="s">
        <v>14</v>
      </c>
      <c r="F36" s="274"/>
      <c r="G36" s="274"/>
      <c r="H36" s="274"/>
      <c r="I36" s="274"/>
      <c r="J36" s="274"/>
      <c r="K36" s="2"/>
      <c r="L36" s="3"/>
    </row>
    <row r="37" spans="1:12" s="79" customFormat="1" ht="30.75" customHeight="1">
      <c r="A37" s="275" t="s">
        <v>47</v>
      </c>
      <c r="B37" s="276"/>
      <c r="C37" s="276"/>
      <c r="D37" s="277" t="s">
        <v>176</v>
      </c>
      <c r="E37" s="280"/>
      <c r="F37" s="280"/>
      <c r="G37" s="280"/>
      <c r="H37" s="280"/>
      <c r="I37" s="280"/>
      <c r="J37" s="280"/>
      <c r="K37" s="2"/>
      <c r="L37" s="3"/>
    </row>
    <row r="38" spans="1:12" s="79" customFormat="1" ht="20.25">
      <c r="A38" s="1"/>
      <c r="B38" s="1"/>
      <c r="C38" s="1"/>
      <c r="D38" s="141"/>
      <c r="E38" s="5"/>
      <c r="F38" s="6"/>
      <c r="G38" s="6"/>
      <c r="H38" s="277" t="s">
        <v>15</v>
      </c>
      <c r="I38" s="277"/>
      <c r="J38" s="277"/>
      <c r="K38" s="2"/>
      <c r="L38" s="3"/>
    </row>
    <row r="39" spans="1:12" s="79" customFormat="1" ht="18.75">
      <c r="A39" s="278" t="s">
        <v>81</v>
      </c>
      <c r="B39" s="278"/>
      <c r="C39" s="278"/>
      <c r="D39" s="278"/>
      <c r="E39" s="53"/>
      <c r="F39" s="53"/>
      <c r="G39" s="53"/>
      <c r="H39" s="53"/>
      <c r="I39" s="53"/>
      <c r="J39" s="53"/>
      <c r="K39" s="7"/>
      <c r="L39" s="3"/>
    </row>
    <row r="40" spans="1:12" s="79" customFormat="1" ht="36" customHeight="1">
      <c r="A40" s="279" t="s">
        <v>117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7"/>
      <c r="L40" s="3"/>
    </row>
    <row r="41" spans="1:12" s="79" customFormat="1" ht="18.75">
      <c r="A41" s="279" t="s">
        <v>93</v>
      </c>
      <c r="B41" s="279"/>
      <c r="C41" s="279"/>
      <c r="D41" s="279"/>
      <c r="E41" s="279"/>
      <c r="F41" s="279"/>
      <c r="G41" s="279"/>
      <c r="H41" s="279"/>
      <c r="I41" s="279"/>
      <c r="J41" s="279"/>
      <c r="K41" s="7"/>
      <c r="L41" s="3"/>
    </row>
    <row r="42" spans="1:12" s="79" customFormat="1" ht="18.75">
      <c r="A42" s="281" t="s">
        <v>379</v>
      </c>
      <c r="B42" s="281"/>
      <c r="C42" s="281"/>
      <c r="D42" s="281"/>
      <c r="E42" s="281"/>
      <c r="F42" s="281"/>
      <c r="G42" s="281"/>
      <c r="H42" s="281"/>
      <c r="I42" s="281"/>
      <c r="J42" s="281"/>
      <c r="K42" s="8"/>
      <c r="L42" s="3"/>
    </row>
    <row r="43" spans="1:12" s="79" customFormat="1" ht="14.25" customHeight="1">
      <c r="A43" s="282" t="s">
        <v>0</v>
      </c>
      <c r="B43" s="269" t="s">
        <v>16</v>
      </c>
      <c r="C43" s="248" t="s">
        <v>17</v>
      </c>
      <c r="D43" s="249"/>
      <c r="E43" s="249"/>
      <c r="F43" s="250"/>
      <c r="G43" s="283" t="s">
        <v>7</v>
      </c>
      <c r="H43" s="283" t="s">
        <v>8</v>
      </c>
      <c r="I43" s="283" t="s">
        <v>20</v>
      </c>
      <c r="J43" s="283" t="s">
        <v>21</v>
      </c>
      <c r="K43" s="270" t="s">
        <v>1</v>
      </c>
      <c r="L43" s="269" t="s">
        <v>58</v>
      </c>
    </row>
    <row r="44" spans="1:12" s="79" customFormat="1" ht="25.5">
      <c r="A44" s="282"/>
      <c r="B44" s="269"/>
      <c r="C44" s="10" t="s">
        <v>18</v>
      </c>
      <c r="D44" s="9" t="s">
        <v>19</v>
      </c>
      <c r="E44" s="9" t="s">
        <v>57</v>
      </c>
      <c r="F44" s="9" t="s">
        <v>46</v>
      </c>
      <c r="G44" s="247"/>
      <c r="H44" s="247"/>
      <c r="I44" s="247"/>
      <c r="J44" s="247"/>
      <c r="K44" s="271"/>
      <c r="L44" s="269"/>
    </row>
    <row r="45" spans="1:12" s="80" customFormat="1" ht="33" customHeight="1">
      <c r="A45" s="11">
        <v>1</v>
      </c>
      <c r="B45" s="12" t="s">
        <v>136</v>
      </c>
      <c r="C45" s="11">
        <f>D45+E45+F45</f>
        <v>56</v>
      </c>
      <c r="D45" s="11">
        <v>28</v>
      </c>
      <c r="E45" s="13"/>
      <c r="F45" s="13">
        <v>28</v>
      </c>
      <c r="G45" s="10">
        <v>14</v>
      </c>
      <c r="H45" s="15">
        <f>C45/G45</f>
        <v>4</v>
      </c>
      <c r="I45" s="15"/>
      <c r="J45" s="13" t="s">
        <v>3</v>
      </c>
      <c r="K45" s="16"/>
      <c r="L45" s="17"/>
    </row>
    <row r="46" spans="1:12" s="80" customFormat="1" ht="33" customHeight="1">
      <c r="A46" s="14">
        <v>2</v>
      </c>
      <c r="B46" s="12" t="s">
        <v>137</v>
      </c>
      <c r="C46" s="14">
        <f>D46+E46+F46</f>
        <v>56</v>
      </c>
      <c r="D46" s="14">
        <v>28</v>
      </c>
      <c r="E46" s="14"/>
      <c r="F46" s="14">
        <v>28</v>
      </c>
      <c r="G46" s="14">
        <v>14</v>
      </c>
      <c r="H46" s="14">
        <f>C46/G46</f>
        <v>4</v>
      </c>
      <c r="I46" s="15"/>
      <c r="J46" s="13" t="s">
        <v>3</v>
      </c>
      <c r="K46" s="16"/>
      <c r="L46" s="17"/>
    </row>
    <row r="47" spans="1:12" s="79" customFormat="1" ht="15" customHeight="1">
      <c r="A47" s="11"/>
      <c r="B47" s="52" t="s">
        <v>122</v>
      </c>
      <c r="C47" s="11"/>
      <c r="D47" s="11"/>
      <c r="E47" s="13"/>
      <c r="F47" s="13"/>
      <c r="G47" s="10"/>
      <c r="H47" s="34"/>
      <c r="I47" s="21"/>
      <c r="J47" s="13"/>
      <c r="K47" s="16"/>
      <c r="L47" s="17"/>
    </row>
    <row r="48" spans="1:12" s="79" customFormat="1" ht="14.25" customHeight="1">
      <c r="A48" s="11">
        <v>3</v>
      </c>
      <c r="B48" s="12" t="s">
        <v>123</v>
      </c>
      <c r="C48" s="11">
        <f>D48+E48+F48</f>
        <v>42</v>
      </c>
      <c r="D48" s="11">
        <v>28</v>
      </c>
      <c r="E48" s="13">
        <v>14</v>
      </c>
      <c r="F48" s="13"/>
      <c r="G48" s="10">
        <v>14</v>
      </c>
      <c r="H48" s="34">
        <f>C48/G48</f>
        <v>3</v>
      </c>
      <c r="I48" s="34" t="s">
        <v>53</v>
      </c>
      <c r="J48" s="13" t="s">
        <v>3</v>
      </c>
      <c r="K48" s="16"/>
      <c r="L48" s="17"/>
    </row>
    <row r="49" spans="1:12" s="79" customFormat="1" ht="27.75" customHeight="1">
      <c r="A49" s="11">
        <v>4</v>
      </c>
      <c r="B49" s="12" t="s">
        <v>124</v>
      </c>
      <c r="C49" s="11">
        <f>D49+E49+F49</f>
        <v>70</v>
      </c>
      <c r="D49" s="11">
        <v>42</v>
      </c>
      <c r="E49" s="13">
        <v>28</v>
      </c>
      <c r="F49" s="13"/>
      <c r="G49" s="10">
        <v>14</v>
      </c>
      <c r="H49" s="34">
        <f>C49/G49</f>
        <v>5</v>
      </c>
      <c r="I49" s="19" t="s">
        <v>53</v>
      </c>
      <c r="J49" s="13" t="s">
        <v>3</v>
      </c>
      <c r="K49" s="16"/>
      <c r="L49" s="17"/>
    </row>
    <row r="50" spans="1:12" s="79" customFormat="1" ht="30" customHeight="1">
      <c r="A50" s="14">
        <v>5</v>
      </c>
      <c r="B50" s="64" t="s">
        <v>125</v>
      </c>
      <c r="C50" s="14">
        <f>D50+E50+F50</f>
        <v>56</v>
      </c>
      <c r="D50" s="14">
        <v>28</v>
      </c>
      <c r="E50" s="60">
        <v>28</v>
      </c>
      <c r="F50" s="60"/>
      <c r="G50" s="10">
        <v>14</v>
      </c>
      <c r="H50" s="34">
        <f>C50/G50</f>
        <v>4</v>
      </c>
      <c r="I50" s="34"/>
      <c r="J50" s="60" t="s">
        <v>3</v>
      </c>
      <c r="K50" s="65"/>
      <c r="L50" s="66"/>
    </row>
    <row r="51" spans="1:12" s="79" customFormat="1" ht="30" customHeight="1">
      <c r="A51" s="14">
        <v>6</v>
      </c>
      <c r="B51" s="64" t="s">
        <v>138</v>
      </c>
      <c r="C51" s="14">
        <f>D51+E51+F51</f>
        <v>42</v>
      </c>
      <c r="D51" s="14">
        <v>28</v>
      </c>
      <c r="E51" s="60">
        <v>14</v>
      </c>
      <c r="F51" s="60"/>
      <c r="G51" s="59">
        <v>14</v>
      </c>
      <c r="H51" s="15">
        <f>C51/G51</f>
        <v>3</v>
      </c>
      <c r="I51" s="15"/>
      <c r="J51" s="60" t="s">
        <v>2</v>
      </c>
      <c r="K51" s="65"/>
      <c r="L51" s="66"/>
    </row>
    <row r="52" spans="1:12" s="79" customFormat="1" ht="32.25" customHeight="1" thickBot="1">
      <c r="A52" s="35">
        <v>7</v>
      </c>
      <c r="B52" s="36" t="s">
        <v>139</v>
      </c>
      <c r="C52" s="35">
        <f>D52+E52+F52</f>
        <v>42</v>
      </c>
      <c r="D52" s="48">
        <v>28</v>
      </c>
      <c r="E52" s="48">
        <v>14</v>
      </c>
      <c r="F52" s="48"/>
      <c r="G52" s="37">
        <v>14</v>
      </c>
      <c r="H52" s="54">
        <f>C52/G52</f>
        <v>3</v>
      </c>
      <c r="I52" s="49"/>
      <c r="J52" s="48" t="s">
        <v>2</v>
      </c>
      <c r="K52" s="50"/>
      <c r="L52" s="51"/>
    </row>
    <row r="53" spans="1:12" s="79" customFormat="1" ht="15" customHeight="1" thickTop="1">
      <c r="A53" s="262"/>
      <c r="B53" s="264" t="s">
        <v>126</v>
      </c>
      <c r="C53" s="26">
        <f>SUM(C45:C52)</f>
        <v>364</v>
      </c>
      <c r="D53" s="26">
        <f>SUM(D45:D52)</f>
        <v>210</v>
      </c>
      <c r="E53" s="26">
        <f>SUM(E45:E52)</f>
        <v>98</v>
      </c>
      <c r="F53" s="26">
        <f>SUM(F45:F52)</f>
        <v>56</v>
      </c>
      <c r="G53" s="26"/>
      <c r="H53" s="26">
        <f>SUM(H45:H52)</f>
        <v>26</v>
      </c>
      <c r="I53" s="26"/>
      <c r="J53" s="26"/>
      <c r="K53" s="27"/>
      <c r="L53" s="28"/>
    </row>
    <row r="54" spans="1:12" s="79" customFormat="1" ht="35.25" customHeight="1" thickBot="1">
      <c r="A54" s="263"/>
      <c r="B54" s="265"/>
      <c r="C54" s="272" t="s">
        <v>380</v>
      </c>
      <c r="D54" s="272"/>
      <c r="E54" s="272"/>
      <c r="F54" s="272"/>
      <c r="G54" s="272"/>
      <c r="H54" s="272"/>
      <c r="I54" s="272"/>
      <c r="J54" s="272"/>
      <c r="K54" s="29"/>
      <c r="L54" s="30"/>
    </row>
    <row r="55" spans="1:12" s="79" customFormat="1" ht="35.25" customHeight="1">
      <c r="A55" s="14">
        <v>1</v>
      </c>
      <c r="B55" s="64" t="s">
        <v>403</v>
      </c>
      <c r="C55" s="239" t="s">
        <v>404</v>
      </c>
      <c r="D55" s="240"/>
      <c r="E55" s="240"/>
      <c r="F55" s="240"/>
      <c r="G55" s="240"/>
      <c r="H55" s="240"/>
      <c r="I55" s="240"/>
      <c r="J55" s="241"/>
      <c r="K55" s="65"/>
      <c r="L55" s="59"/>
    </row>
    <row r="56" spans="1:12" s="79" customFormat="1" ht="19.5" customHeight="1">
      <c r="A56" s="11">
        <v>2</v>
      </c>
      <c r="B56" s="12" t="s">
        <v>140</v>
      </c>
      <c r="C56" s="225"/>
      <c r="D56" s="225"/>
      <c r="E56" s="225"/>
      <c r="F56" s="225"/>
      <c r="G56" s="225"/>
      <c r="H56" s="225"/>
      <c r="I56" s="225"/>
      <c r="J56" s="225"/>
      <c r="K56" s="71"/>
      <c r="L56" s="72"/>
    </row>
    <row r="57" spans="1:12" s="79" customFormat="1" ht="19.5" customHeight="1">
      <c r="A57" s="11">
        <v>3</v>
      </c>
      <c r="B57" s="12" t="s">
        <v>132</v>
      </c>
      <c r="C57" s="225"/>
      <c r="D57" s="225"/>
      <c r="E57" s="225"/>
      <c r="F57" s="225"/>
      <c r="G57" s="225"/>
      <c r="H57" s="225"/>
      <c r="I57" s="225"/>
      <c r="J57" s="225"/>
      <c r="K57" s="71"/>
      <c r="L57" s="72"/>
    </row>
    <row r="58" spans="1:12" s="79" customFormat="1" ht="19.5" customHeight="1">
      <c r="A58" s="11">
        <v>4</v>
      </c>
      <c r="B58" s="12" t="s">
        <v>141</v>
      </c>
      <c r="C58" s="225"/>
      <c r="D58" s="225"/>
      <c r="E58" s="225"/>
      <c r="F58" s="225"/>
      <c r="G58" s="225"/>
      <c r="H58" s="225"/>
      <c r="I58" s="225"/>
      <c r="J58" s="225"/>
      <c r="K58" s="71"/>
      <c r="L58" s="72"/>
    </row>
    <row r="59" spans="1:12" s="79" customFormat="1" ht="33" customHeight="1">
      <c r="A59" s="11">
        <v>5</v>
      </c>
      <c r="B59" s="12" t="s">
        <v>142</v>
      </c>
      <c r="C59" s="226"/>
      <c r="D59" s="227"/>
      <c r="E59" s="227"/>
      <c r="F59" s="227"/>
      <c r="G59" s="227"/>
      <c r="H59" s="227"/>
      <c r="I59" s="227"/>
      <c r="J59" s="228"/>
      <c r="K59" s="71"/>
      <c r="L59" s="72"/>
    </row>
    <row r="60" spans="1:12" s="79" customFormat="1" ht="30.75" customHeight="1">
      <c r="A60" s="4"/>
      <c r="B60" s="44" t="s">
        <v>4</v>
      </c>
      <c r="C60" s="45"/>
      <c r="D60" s="45"/>
      <c r="E60" s="45"/>
      <c r="F60" s="251" t="s">
        <v>9</v>
      </c>
      <c r="G60" s="251"/>
      <c r="H60" s="251"/>
      <c r="I60" s="251"/>
      <c r="J60" s="45"/>
      <c r="K60" s="4"/>
      <c r="L60" s="46"/>
    </row>
  </sheetData>
  <mergeCells count="53">
    <mergeCell ref="A1:C1"/>
    <mergeCell ref="E1:J1"/>
    <mergeCell ref="A2:C2"/>
    <mergeCell ref="D2:J2"/>
    <mergeCell ref="H3:J3"/>
    <mergeCell ref="A4:D4"/>
    <mergeCell ref="A5:J5"/>
    <mergeCell ref="A6:J6"/>
    <mergeCell ref="A7:J7"/>
    <mergeCell ref="A8:A9"/>
    <mergeCell ref="B8:B9"/>
    <mergeCell ref="C8:F8"/>
    <mergeCell ref="G8:G9"/>
    <mergeCell ref="H8:H9"/>
    <mergeCell ref="I8:I9"/>
    <mergeCell ref="J8:J9"/>
    <mergeCell ref="K8:K9"/>
    <mergeCell ref="L8:L9"/>
    <mergeCell ref="A20:A21"/>
    <mergeCell ref="B20:B21"/>
    <mergeCell ref="C21:J21"/>
    <mergeCell ref="A42:J42"/>
    <mergeCell ref="A43:A44"/>
    <mergeCell ref="B43:B44"/>
    <mergeCell ref="C43:F43"/>
    <mergeCell ref="G43:G44"/>
    <mergeCell ref="H43:H44"/>
    <mergeCell ref="I43:I44"/>
    <mergeCell ref="J43:J44"/>
    <mergeCell ref="H38:J38"/>
    <mergeCell ref="A39:D39"/>
    <mergeCell ref="A40:J40"/>
    <mergeCell ref="A41:J41"/>
    <mergeCell ref="A36:C36"/>
    <mergeCell ref="E36:J36"/>
    <mergeCell ref="A37:C37"/>
    <mergeCell ref="D37:J37"/>
    <mergeCell ref="C24:J24"/>
    <mergeCell ref="F26:I26"/>
    <mergeCell ref="C22:J22"/>
    <mergeCell ref="C25:J25"/>
    <mergeCell ref="C23:J23"/>
    <mergeCell ref="K43:K44"/>
    <mergeCell ref="L43:L44"/>
    <mergeCell ref="A53:A54"/>
    <mergeCell ref="B53:B54"/>
    <mergeCell ref="C54:J54"/>
    <mergeCell ref="F60:I60"/>
    <mergeCell ref="C55:J55"/>
    <mergeCell ref="C56:J56"/>
    <mergeCell ref="C57:J57"/>
    <mergeCell ref="C58:J58"/>
    <mergeCell ref="C59:J59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J46" sqref="A1:J46"/>
    </sheetView>
  </sheetViews>
  <sheetFormatPr defaultColWidth="9.00390625" defaultRowHeight="12.75"/>
  <cols>
    <col min="1" max="1" width="3.875" style="124" customWidth="1"/>
    <col min="2" max="2" width="35.125" style="125" customWidth="1"/>
    <col min="3" max="4" width="7.875" style="126" customWidth="1"/>
    <col min="5" max="5" width="7.125" style="126" customWidth="1"/>
    <col min="6" max="6" width="7.125" style="123" customWidth="1"/>
    <col min="7" max="7" width="7.00390625" style="123" hidden="1" customWidth="1"/>
    <col min="8" max="8" width="6.875" style="123" hidden="1" customWidth="1"/>
    <col min="9" max="9" width="11.375" style="127" customWidth="1"/>
    <col min="10" max="10" width="11.75390625" style="127" customWidth="1"/>
    <col min="11" max="11" width="8.75390625" style="128" customWidth="1"/>
    <col min="12" max="12" width="18.625" style="128" customWidth="1"/>
    <col min="13" max="13" width="18.75390625" style="125" customWidth="1"/>
    <col min="14" max="14" width="5.625" style="126" customWidth="1"/>
    <col min="15" max="15" width="5.25390625" style="126" customWidth="1"/>
    <col min="16" max="16" width="5.625" style="126" customWidth="1"/>
    <col min="17" max="17" width="4.875" style="126" customWidth="1"/>
    <col min="18" max="18" width="5.125" style="126" customWidth="1"/>
    <col min="19" max="19" width="8.25390625" style="126" customWidth="1"/>
    <col min="20" max="20" width="7.75390625" style="126" customWidth="1"/>
    <col min="21" max="21" width="11.00390625" style="123" customWidth="1"/>
    <col min="22" max="16384" width="9.125" style="126" customWidth="1"/>
  </cols>
  <sheetData>
    <row r="1" spans="1:10" s="123" customFormat="1" ht="21" customHeight="1">
      <c r="A1" s="299" t="s">
        <v>13</v>
      </c>
      <c r="B1" s="299"/>
      <c r="C1" s="299"/>
      <c r="E1" s="300" t="s">
        <v>14</v>
      </c>
      <c r="F1" s="300"/>
      <c r="G1" s="300"/>
      <c r="H1" s="300"/>
      <c r="I1" s="300"/>
      <c r="J1" s="300"/>
    </row>
    <row r="2" spans="1:10" s="123" customFormat="1" ht="17.25" customHeight="1">
      <c r="A2" s="275" t="s">
        <v>47</v>
      </c>
      <c r="B2" s="275"/>
      <c r="C2" s="275"/>
      <c r="E2" s="298" t="s">
        <v>144</v>
      </c>
      <c r="F2" s="298"/>
      <c r="G2" s="298"/>
      <c r="H2" s="298"/>
      <c r="I2" s="298"/>
      <c r="J2" s="298"/>
    </row>
    <row r="3" spans="1:10" s="123" customFormat="1" ht="17.25" customHeight="1">
      <c r="A3" s="132"/>
      <c r="B3" s="132"/>
      <c r="C3" s="132"/>
      <c r="D3" s="298" t="s">
        <v>145</v>
      </c>
      <c r="E3" s="298"/>
      <c r="F3" s="298"/>
      <c r="G3" s="298"/>
      <c r="H3" s="298"/>
      <c r="I3" s="298"/>
      <c r="J3" s="298"/>
    </row>
    <row r="4" spans="4:11" s="123" customFormat="1" ht="14.25" customHeight="1">
      <c r="D4" s="4"/>
      <c r="E4" s="5"/>
      <c r="F4" s="133"/>
      <c r="G4" s="133"/>
      <c r="H4" s="277" t="s">
        <v>15</v>
      </c>
      <c r="I4" s="277"/>
      <c r="J4" s="277"/>
      <c r="K4" s="7"/>
    </row>
    <row r="5" spans="1:11" s="134" customFormat="1" ht="15" customHeight="1">
      <c r="A5" s="278" t="s">
        <v>381</v>
      </c>
      <c r="B5" s="278"/>
      <c r="C5" s="278"/>
      <c r="D5" s="278"/>
      <c r="E5" s="53"/>
      <c r="F5" s="53"/>
      <c r="G5" s="53"/>
      <c r="H5" s="53"/>
      <c r="I5" s="53"/>
      <c r="J5" s="53"/>
      <c r="K5" s="129"/>
    </row>
    <row r="6" spans="1:11" s="134" customFormat="1" ht="18.75" customHeight="1">
      <c r="A6" s="279" t="s">
        <v>382</v>
      </c>
      <c r="B6" s="279"/>
      <c r="C6" s="279"/>
      <c r="D6" s="279"/>
      <c r="E6" s="279"/>
      <c r="F6" s="279"/>
      <c r="G6" s="279"/>
      <c r="H6" s="279"/>
      <c r="I6" s="279"/>
      <c r="J6" s="279"/>
      <c r="K6" s="129"/>
    </row>
    <row r="7" spans="1:11" s="134" customFormat="1" ht="20.25" customHeight="1">
      <c r="A7" s="279" t="s">
        <v>383</v>
      </c>
      <c r="B7" s="279"/>
      <c r="C7" s="279"/>
      <c r="D7" s="279"/>
      <c r="E7" s="279"/>
      <c r="F7" s="279"/>
      <c r="G7" s="279"/>
      <c r="H7" s="279"/>
      <c r="I7" s="279"/>
      <c r="J7" s="279"/>
      <c r="K7" s="129"/>
    </row>
    <row r="8" spans="1:11" s="134" customFormat="1" ht="19.5" customHeight="1">
      <c r="A8" s="246" t="s">
        <v>386</v>
      </c>
      <c r="B8" s="246"/>
      <c r="C8" s="246"/>
      <c r="D8" s="246"/>
      <c r="E8" s="246"/>
      <c r="F8" s="246"/>
      <c r="G8" s="246"/>
      <c r="H8" s="246"/>
      <c r="I8" s="246"/>
      <c r="J8" s="246"/>
      <c r="K8" s="8" t="s">
        <v>384</v>
      </c>
    </row>
    <row r="9" spans="1:12" s="123" customFormat="1" ht="23.25" customHeight="1">
      <c r="A9" s="282" t="s">
        <v>0</v>
      </c>
      <c r="B9" s="269" t="s">
        <v>16</v>
      </c>
      <c r="C9" s="248" t="s">
        <v>17</v>
      </c>
      <c r="D9" s="249"/>
      <c r="E9" s="249"/>
      <c r="F9" s="250"/>
      <c r="G9" s="283" t="s">
        <v>7</v>
      </c>
      <c r="H9" s="295" t="s">
        <v>8</v>
      </c>
      <c r="I9" s="283" t="s">
        <v>20</v>
      </c>
      <c r="J9" s="283" t="s">
        <v>21</v>
      </c>
      <c r="K9" s="293" t="s">
        <v>1</v>
      </c>
      <c r="L9" s="295" t="s">
        <v>58</v>
      </c>
    </row>
    <row r="10" spans="1:12" s="123" customFormat="1" ht="25.5" customHeight="1">
      <c r="A10" s="282"/>
      <c r="B10" s="269"/>
      <c r="C10" s="10" t="s">
        <v>18</v>
      </c>
      <c r="D10" s="9" t="s">
        <v>19</v>
      </c>
      <c r="E10" s="9" t="s">
        <v>57</v>
      </c>
      <c r="F10" s="9" t="s">
        <v>46</v>
      </c>
      <c r="G10" s="247"/>
      <c r="H10" s="297"/>
      <c r="I10" s="247"/>
      <c r="J10" s="247"/>
      <c r="K10" s="294"/>
      <c r="L10" s="296"/>
    </row>
    <row r="11" spans="1:12" s="123" customFormat="1" ht="15" customHeight="1">
      <c r="A11" s="58">
        <v>1</v>
      </c>
      <c r="B11" s="81" t="s">
        <v>385</v>
      </c>
      <c r="C11" s="13">
        <f>D11+E11+F11</f>
        <v>34</v>
      </c>
      <c r="D11" s="58">
        <v>34</v>
      </c>
      <c r="E11" s="58"/>
      <c r="F11" s="58"/>
      <c r="G11" s="9"/>
      <c r="H11" s="82"/>
      <c r="I11" s="10" t="s">
        <v>388</v>
      </c>
      <c r="J11" s="58"/>
      <c r="K11" s="87"/>
      <c r="L11" s="84"/>
    </row>
    <row r="12" spans="1:12" s="123" customFormat="1" ht="15" customHeight="1">
      <c r="A12" s="58">
        <v>2</v>
      </c>
      <c r="B12" s="81" t="s">
        <v>389</v>
      </c>
      <c r="C12" s="13">
        <f>D12+E12+F12</f>
        <v>51</v>
      </c>
      <c r="D12" s="58">
        <v>51</v>
      </c>
      <c r="E12" s="58"/>
      <c r="F12" s="58"/>
      <c r="G12" s="9"/>
      <c r="H12" s="82"/>
      <c r="I12" s="10" t="s">
        <v>388</v>
      </c>
      <c r="J12" s="58"/>
      <c r="K12" s="87"/>
      <c r="L12" s="84"/>
    </row>
    <row r="13" spans="1:12" s="123" customFormat="1" ht="15" customHeight="1">
      <c r="A13" s="58">
        <v>3</v>
      </c>
      <c r="B13" s="81" t="s">
        <v>11</v>
      </c>
      <c r="C13" s="242">
        <f>D13+E13+F13</f>
        <v>34</v>
      </c>
      <c r="D13" s="230"/>
      <c r="E13" s="230">
        <v>34</v>
      </c>
      <c r="F13" s="230"/>
      <c r="G13" s="230"/>
      <c r="H13" s="230"/>
      <c r="I13" s="230" t="s">
        <v>388</v>
      </c>
      <c r="J13" s="230"/>
      <c r="K13" s="83"/>
      <c r="L13" s="85"/>
    </row>
    <row r="14" spans="1:12" s="123" customFormat="1" ht="15" customHeight="1">
      <c r="A14" s="58">
        <v>4</v>
      </c>
      <c r="B14" s="81" t="s">
        <v>12</v>
      </c>
      <c r="C14" s="243"/>
      <c r="D14" s="231"/>
      <c r="E14" s="231"/>
      <c r="F14" s="231"/>
      <c r="G14" s="231"/>
      <c r="H14" s="231"/>
      <c r="I14" s="231"/>
      <c r="J14" s="231"/>
      <c r="K14" s="83"/>
      <c r="L14" s="85"/>
    </row>
    <row r="15" spans="1:12" s="123" customFormat="1" ht="15" customHeight="1">
      <c r="A15" s="86">
        <v>5</v>
      </c>
      <c r="B15" s="81" t="s">
        <v>147</v>
      </c>
      <c r="C15" s="13">
        <f aca="true" t="shared" si="0" ref="C15:C24">D15+E15+F15</f>
        <v>51</v>
      </c>
      <c r="D15" s="86">
        <v>51</v>
      </c>
      <c r="E15" s="86"/>
      <c r="F15" s="86"/>
      <c r="G15" s="9"/>
      <c r="H15" s="82"/>
      <c r="I15" s="13"/>
      <c r="J15" s="58" t="s">
        <v>2</v>
      </c>
      <c r="K15" s="87"/>
      <c r="L15" s="88"/>
    </row>
    <row r="16" spans="1:12" s="123" customFormat="1" ht="15" customHeight="1">
      <c r="A16" s="58">
        <v>6</v>
      </c>
      <c r="B16" s="81" t="s">
        <v>390</v>
      </c>
      <c r="C16" s="13">
        <f t="shared" si="0"/>
        <v>34</v>
      </c>
      <c r="D16" s="58">
        <v>34</v>
      </c>
      <c r="E16" s="58"/>
      <c r="F16" s="58"/>
      <c r="G16" s="9"/>
      <c r="H16" s="82"/>
      <c r="I16" s="13"/>
      <c r="J16" s="58" t="s">
        <v>2</v>
      </c>
      <c r="K16" s="83"/>
      <c r="L16" s="85"/>
    </row>
    <row r="17" spans="1:12" s="123" customFormat="1" ht="15" customHeight="1">
      <c r="A17" s="58">
        <v>7</v>
      </c>
      <c r="B17" s="81" t="s">
        <v>43</v>
      </c>
      <c r="C17" s="13">
        <f t="shared" si="0"/>
        <v>34</v>
      </c>
      <c r="D17" s="58">
        <v>22</v>
      </c>
      <c r="E17" s="58">
        <v>12</v>
      </c>
      <c r="F17" s="58"/>
      <c r="G17" s="9"/>
      <c r="H17" s="82"/>
      <c r="I17" s="13" t="s">
        <v>388</v>
      </c>
      <c r="J17" s="58"/>
      <c r="K17" s="83"/>
      <c r="L17" s="85"/>
    </row>
    <row r="18" spans="1:12" s="123" customFormat="1" ht="15" customHeight="1">
      <c r="A18" s="58">
        <v>8</v>
      </c>
      <c r="B18" s="81" t="s">
        <v>391</v>
      </c>
      <c r="C18" s="13">
        <f t="shared" si="0"/>
        <v>51</v>
      </c>
      <c r="D18" s="58">
        <v>41</v>
      </c>
      <c r="E18" s="58"/>
      <c r="F18" s="58">
        <v>10</v>
      </c>
      <c r="G18" s="9"/>
      <c r="H18" s="82"/>
      <c r="I18" s="13" t="s">
        <v>388</v>
      </c>
      <c r="J18" s="58"/>
      <c r="K18" s="83"/>
      <c r="L18" s="85"/>
    </row>
    <row r="19" spans="1:12" s="123" customFormat="1" ht="15" customHeight="1">
      <c r="A19" s="58">
        <v>9</v>
      </c>
      <c r="B19" s="81" t="s">
        <v>26</v>
      </c>
      <c r="C19" s="13">
        <f t="shared" si="0"/>
        <v>51</v>
      </c>
      <c r="D19" s="58">
        <v>4</v>
      </c>
      <c r="E19" s="58">
        <v>47</v>
      </c>
      <c r="F19" s="58"/>
      <c r="G19" s="9"/>
      <c r="H19" s="82"/>
      <c r="I19" s="13"/>
      <c r="J19" s="58" t="s">
        <v>2</v>
      </c>
      <c r="K19" s="83"/>
      <c r="L19" s="85"/>
    </row>
    <row r="20" spans="1:12" s="123" customFormat="1" ht="15" customHeight="1">
      <c r="A20" s="58">
        <v>10</v>
      </c>
      <c r="B20" s="81" t="s">
        <v>392</v>
      </c>
      <c r="C20" s="13">
        <f t="shared" si="0"/>
        <v>34</v>
      </c>
      <c r="D20" s="58">
        <v>18</v>
      </c>
      <c r="E20" s="58">
        <v>16</v>
      </c>
      <c r="F20" s="58"/>
      <c r="G20" s="9"/>
      <c r="H20" s="82"/>
      <c r="I20" s="13" t="s">
        <v>388</v>
      </c>
      <c r="J20" s="58"/>
      <c r="K20" s="83"/>
      <c r="L20" s="85"/>
    </row>
    <row r="21" spans="1:12" s="123" customFormat="1" ht="15" customHeight="1">
      <c r="A21" s="209">
        <v>11</v>
      </c>
      <c r="B21" s="211" t="s">
        <v>37</v>
      </c>
      <c r="C21" s="13">
        <f t="shared" si="0"/>
        <v>102</v>
      </c>
      <c r="D21" s="209">
        <v>102</v>
      </c>
      <c r="E21" s="209"/>
      <c r="F21" s="209"/>
      <c r="G21" s="198"/>
      <c r="H21" s="208"/>
      <c r="I21" s="13" t="s">
        <v>388</v>
      </c>
      <c r="J21" s="209"/>
      <c r="K21" s="212"/>
      <c r="L21" s="213"/>
    </row>
    <row r="22" spans="1:12" s="123" customFormat="1" ht="15" customHeight="1">
      <c r="A22" s="209">
        <v>12</v>
      </c>
      <c r="B22" s="211" t="s">
        <v>393</v>
      </c>
      <c r="C22" s="60">
        <f t="shared" si="0"/>
        <v>51</v>
      </c>
      <c r="D22" s="209">
        <v>27</v>
      </c>
      <c r="E22" s="209">
        <v>24</v>
      </c>
      <c r="F22" s="209"/>
      <c r="G22" s="198"/>
      <c r="H22" s="208"/>
      <c r="I22" s="13" t="s">
        <v>388</v>
      </c>
      <c r="J22" s="209"/>
      <c r="K22" s="212"/>
      <c r="L22" s="213"/>
    </row>
    <row r="23" spans="1:12" s="123" customFormat="1" ht="15" customHeight="1">
      <c r="A23" s="209">
        <v>13</v>
      </c>
      <c r="B23" s="211" t="s">
        <v>394</v>
      </c>
      <c r="C23" s="60">
        <f t="shared" si="0"/>
        <v>34</v>
      </c>
      <c r="D23" s="209">
        <v>34</v>
      </c>
      <c r="E23" s="209"/>
      <c r="F23" s="209"/>
      <c r="G23" s="198"/>
      <c r="H23" s="208"/>
      <c r="I23" s="60"/>
      <c r="J23" s="58" t="s">
        <v>2</v>
      </c>
      <c r="K23" s="212"/>
      <c r="L23" s="213"/>
    </row>
    <row r="24" spans="1:12" s="123" customFormat="1" ht="15" customHeight="1" thickBot="1">
      <c r="A24" s="89">
        <v>14</v>
      </c>
      <c r="B24" s="90" t="s">
        <v>50</v>
      </c>
      <c r="C24" s="48">
        <f t="shared" si="0"/>
        <v>51</v>
      </c>
      <c r="D24" s="89">
        <v>51</v>
      </c>
      <c r="E24" s="89"/>
      <c r="F24" s="89"/>
      <c r="G24" s="91"/>
      <c r="H24" s="92"/>
      <c r="I24" s="48"/>
      <c r="J24" s="89" t="s">
        <v>2</v>
      </c>
      <c r="K24" s="93"/>
      <c r="L24" s="94"/>
    </row>
    <row r="25" spans="1:12" s="131" customFormat="1" ht="19.5" customHeight="1" thickTop="1">
      <c r="A25" s="232"/>
      <c r="B25" s="217" t="s">
        <v>154</v>
      </c>
      <c r="C25" s="95">
        <f>SUM(C11:C24)</f>
        <v>612</v>
      </c>
      <c r="D25" s="95">
        <f>SUM(D11:D24)</f>
        <v>469</v>
      </c>
      <c r="E25" s="95">
        <f>SUM(E11:E24)</f>
        <v>133</v>
      </c>
      <c r="F25" s="95">
        <f>SUM(F11:F24)</f>
        <v>10</v>
      </c>
      <c r="G25" s="95"/>
      <c r="H25" s="96"/>
      <c r="I25" s="95"/>
      <c r="J25" s="95"/>
      <c r="K25" s="97"/>
      <c r="L25" s="98"/>
    </row>
    <row r="26" spans="1:12" s="131" customFormat="1" ht="19.5" customHeight="1" thickBot="1">
      <c r="A26" s="233"/>
      <c r="B26" s="218"/>
      <c r="C26" s="289" t="s">
        <v>396</v>
      </c>
      <c r="D26" s="290"/>
      <c r="E26" s="290"/>
      <c r="F26" s="290"/>
      <c r="G26" s="290"/>
      <c r="H26" s="290"/>
      <c r="I26" s="290"/>
      <c r="J26" s="291"/>
      <c r="K26" s="99"/>
      <c r="L26" s="99"/>
    </row>
    <row r="27" spans="1:12" s="135" customFormat="1" ht="19.5" customHeight="1">
      <c r="A27" s="292" t="s">
        <v>387</v>
      </c>
      <c r="B27" s="292"/>
      <c r="C27" s="292"/>
      <c r="D27" s="292"/>
      <c r="E27" s="292"/>
      <c r="F27" s="292"/>
      <c r="G27" s="292"/>
      <c r="H27" s="292"/>
      <c r="I27" s="292"/>
      <c r="J27" s="130"/>
      <c r="K27" s="130"/>
      <c r="L27" s="130"/>
    </row>
    <row r="28" spans="1:12" s="131" customFormat="1" ht="15" customHeight="1">
      <c r="A28" s="58">
        <v>1</v>
      </c>
      <c r="B28" s="81" t="s">
        <v>385</v>
      </c>
      <c r="C28" s="13">
        <f>D28+E28+F28</f>
        <v>44</v>
      </c>
      <c r="D28" s="58">
        <v>44</v>
      </c>
      <c r="E28" s="58"/>
      <c r="F28" s="58"/>
      <c r="G28" s="87">
        <v>18</v>
      </c>
      <c r="H28" s="87">
        <v>3</v>
      </c>
      <c r="I28" s="210"/>
      <c r="J28" s="58" t="s">
        <v>3</v>
      </c>
      <c r="K28" s="58"/>
      <c r="L28" s="84"/>
    </row>
    <row r="29" spans="1:12" s="131" customFormat="1" ht="15" customHeight="1">
      <c r="A29" s="58">
        <v>2</v>
      </c>
      <c r="B29" s="81" t="s">
        <v>389</v>
      </c>
      <c r="C29" s="13">
        <f>D29+E29+F29</f>
        <v>66</v>
      </c>
      <c r="D29" s="58">
        <v>66</v>
      </c>
      <c r="E29" s="58"/>
      <c r="F29" s="58"/>
      <c r="G29" s="87"/>
      <c r="H29" s="87"/>
      <c r="I29" s="119"/>
      <c r="J29" s="58" t="s">
        <v>2</v>
      </c>
      <c r="K29" s="58"/>
      <c r="L29" s="84"/>
    </row>
    <row r="30" spans="1:12" s="131" customFormat="1" ht="15" customHeight="1">
      <c r="A30" s="58">
        <v>3</v>
      </c>
      <c r="B30" s="81" t="s">
        <v>11</v>
      </c>
      <c r="C30" s="242">
        <f>D30+E30+F30</f>
        <v>44</v>
      </c>
      <c r="D30" s="230"/>
      <c r="E30" s="230">
        <v>44</v>
      </c>
      <c r="F30" s="230"/>
      <c r="G30" s="230"/>
      <c r="H30" s="230"/>
      <c r="I30" s="230" t="s">
        <v>388</v>
      </c>
      <c r="J30" s="230"/>
      <c r="K30" s="101"/>
      <c r="L30" s="85"/>
    </row>
    <row r="31" spans="1:12" s="131" customFormat="1" ht="15" customHeight="1">
      <c r="A31" s="58">
        <v>4</v>
      </c>
      <c r="B31" s="81" t="s">
        <v>12</v>
      </c>
      <c r="C31" s="243"/>
      <c r="D31" s="231"/>
      <c r="E31" s="231"/>
      <c r="F31" s="231"/>
      <c r="G31" s="231"/>
      <c r="H31" s="231"/>
      <c r="I31" s="231"/>
      <c r="J31" s="231"/>
      <c r="K31" s="101"/>
      <c r="L31" s="85"/>
    </row>
    <row r="32" spans="1:12" s="131" customFormat="1" ht="15" customHeight="1">
      <c r="A32" s="58">
        <v>5</v>
      </c>
      <c r="B32" s="81" t="s">
        <v>147</v>
      </c>
      <c r="C32" s="13">
        <f>D32+E32+F32</f>
        <v>66</v>
      </c>
      <c r="D32" s="86">
        <v>66</v>
      </c>
      <c r="E32" s="86"/>
      <c r="F32" s="86"/>
      <c r="G32" s="82">
        <v>18</v>
      </c>
      <c r="H32" s="82">
        <f>(D32+E32+F32)/G32</f>
        <v>3.6666666666666665</v>
      </c>
      <c r="I32" s="136"/>
      <c r="J32" s="58" t="s">
        <v>2</v>
      </c>
      <c r="K32" s="58"/>
      <c r="L32" s="88"/>
    </row>
    <row r="33" spans="1:12" s="131" customFormat="1" ht="15" customHeight="1">
      <c r="A33" s="58">
        <v>6</v>
      </c>
      <c r="B33" s="81" t="s">
        <v>390</v>
      </c>
      <c r="C33" s="13">
        <f>D33+E33+F33</f>
        <v>44</v>
      </c>
      <c r="D33" s="58">
        <v>44</v>
      </c>
      <c r="E33" s="58"/>
      <c r="F33" s="58"/>
      <c r="G33" s="82">
        <v>18</v>
      </c>
      <c r="H33" s="82">
        <f>(D33+E33+F33)/G33</f>
        <v>2.4444444444444446</v>
      </c>
      <c r="I33" s="136"/>
      <c r="J33" s="58" t="s">
        <v>2</v>
      </c>
      <c r="K33" s="101"/>
      <c r="L33" s="84"/>
    </row>
    <row r="34" spans="1:12" s="131" customFormat="1" ht="15" customHeight="1">
      <c r="A34" s="58">
        <v>7</v>
      </c>
      <c r="B34" s="81" t="s">
        <v>391</v>
      </c>
      <c r="C34" s="13">
        <f>D34+E34+F34</f>
        <v>66</v>
      </c>
      <c r="D34" s="58">
        <v>48</v>
      </c>
      <c r="E34" s="58"/>
      <c r="F34" s="58">
        <v>18</v>
      </c>
      <c r="G34" s="82">
        <v>18</v>
      </c>
      <c r="H34" s="82">
        <f>(D34+E34+F34)/G34</f>
        <v>3.6666666666666665</v>
      </c>
      <c r="I34" s="13" t="s">
        <v>388</v>
      </c>
      <c r="J34" s="58"/>
      <c r="K34" s="101"/>
      <c r="L34" s="84"/>
    </row>
    <row r="35" spans="1:12" s="131" customFormat="1" ht="15" customHeight="1">
      <c r="A35" s="58">
        <v>8</v>
      </c>
      <c r="B35" s="81" t="s">
        <v>26</v>
      </c>
      <c r="C35" s="13">
        <f aca="true" t="shared" si="1" ref="C35:C40">D35+E35+F35</f>
        <v>66</v>
      </c>
      <c r="D35" s="58">
        <v>4</v>
      </c>
      <c r="E35" s="58">
        <v>62</v>
      </c>
      <c r="F35" s="58"/>
      <c r="G35" s="82">
        <v>18</v>
      </c>
      <c r="H35" s="82">
        <f aca="true" t="shared" si="2" ref="H35:H40">(D35+E35+F35)/G35</f>
        <v>3.6666666666666665</v>
      </c>
      <c r="I35" s="136"/>
      <c r="J35" s="58" t="s">
        <v>2</v>
      </c>
      <c r="K35" s="101"/>
      <c r="L35" s="84"/>
    </row>
    <row r="36" spans="1:12" s="131" customFormat="1" ht="15" customHeight="1">
      <c r="A36" s="58">
        <v>9</v>
      </c>
      <c r="B36" s="81" t="s">
        <v>392</v>
      </c>
      <c r="C36" s="13">
        <f t="shared" si="1"/>
        <v>44</v>
      </c>
      <c r="D36" s="58">
        <v>30</v>
      </c>
      <c r="E36" s="58">
        <v>14</v>
      </c>
      <c r="F36" s="58"/>
      <c r="G36" s="82">
        <v>18</v>
      </c>
      <c r="H36" s="82">
        <f t="shared" si="2"/>
        <v>2.4444444444444446</v>
      </c>
      <c r="I36" s="136"/>
      <c r="J36" s="58" t="s">
        <v>2</v>
      </c>
      <c r="K36" s="101"/>
      <c r="L36" s="84"/>
    </row>
    <row r="37" spans="1:12" s="131" customFormat="1" ht="15" customHeight="1">
      <c r="A37" s="209">
        <v>10</v>
      </c>
      <c r="B37" s="211" t="s">
        <v>37</v>
      </c>
      <c r="C37" s="13">
        <f t="shared" si="1"/>
        <v>176</v>
      </c>
      <c r="D37" s="209">
        <v>176</v>
      </c>
      <c r="E37" s="209"/>
      <c r="F37" s="209"/>
      <c r="G37" s="208"/>
      <c r="H37" s="208"/>
      <c r="I37" s="214"/>
      <c r="J37" s="209" t="s">
        <v>3</v>
      </c>
      <c r="K37" s="215"/>
      <c r="L37" s="216"/>
    </row>
    <row r="38" spans="1:12" s="131" customFormat="1" ht="15" customHeight="1">
      <c r="A38" s="209">
        <v>11</v>
      </c>
      <c r="B38" s="211" t="s">
        <v>393</v>
      </c>
      <c r="C38" s="60">
        <f t="shared" si="1"/>
        <v>44</v>
      </c>
      <c r="D38" s="209">
        <v>20</v>
      </c>
      <c r="E38" s="209">
        <v>24</v>
      </c>
      <c r="F38" s="209"/>
      <c r="G38" s="208"/>
      <c r="H38" s="208"/>
      <c r="I38" s="13" t="s">
        <v>388</v>
      </c>
      <c r="J38" s="209"/>
      <c r="K38" s="215"/>
      <c r="L38" s="216"/>
    </row>
    <row r="39" spans="1:12" s="131" customFormat="1" ht="15" customHeight="1">
      <c r="A39" s="209">
        <v>12</v>
      </c>
      <c r="B39" s="211" t="s">
        <v>394</v>
      </c>
      <c r="C39" s="60">
        <f t="shared" si="1"/>
        <v>66</v>
      </c>
      <c r="D39" s="209">
        <v>66</v>
      </c>
      <c r="E39" s="209"/>
      <c r="F39" s="209"/>
      <c r="G39" s="208"/>
      <c r="H39" s="208"/>
      <c r="I39" s="60"/>
      <c r="J39" s="209" t="s">
        <v>3</v>
      </c>
      <c r="K39" s="215"/>
      <c r="L39" s="216"/>
    </row>
    <row r="40" spans="1:12" s="131" customFormat="1" ht="15" customHeight="1" thickBot="1">
      <c r="A40" s="89">
        <v>13</v>
      </c>
      <c r="B40" s="90" t="s">
        <v>50</v>
      </c>
      <c r="C40" s="48">
        <f t="shared" si="1"/>
        <v>66</v>
      </c>
      <c r="D40" s="89">
        <v>66</v>
      </c>
      <c r="E40" s="89"/>
      <c r="F40" s="89"/>
      <c r="G40" s="92">
        <v>18</v>
      </c>
      <c r="H40" s="92">
        <f t="shared" si="2"/>
        <v>3.6666666666666665</v>
      </c>
      <c r="I40" s="137"/>
      <c r="J40" s="89" t="s">
        <v>3</v>
      </c>
      <c r="K40" s="102"/>
      <c r="L40" s="103"/>
    </row>
    <row r="41" spans="1:12" s="131" customFormat="1" ht="19.5" customHeight="1" thickTop="1">
      <c r="A41" s="232"/>
      <c r="B41" s="217" t="s">
        <v>160</v>
      </c>
      <c r="C41" s="95">
        <f>SUM(C28:C40)</f>
        <v>792</v>
      </c>
      <c r="D41" s="95">
        <f>SUM(D28:D40)</f>
        <v>630</v>
      </c>
      <c r="E41" s="95">
        <f>SUM(E28:E40)</f>
        <v>144</v>
      </c>
      <c r="F41" s="95">
        <f>SUM(F28:F40)</f>
        <v>18</v>
      </c>
      <c r="G41" s="96"/>
      <c r="H41" s="96"/>
      <c r="I41" s="105"/>
      <c r="J41" s="104"/>
      <c r="K41" s="105"/>
      <c r="L41" s="106"/>
    </row>
    <row r="42" spans="1:12" s="131" customFormat="1" ht="19.5" customHeight="1" thickBot="1">
      <c r="A42" s="233"/>
      <c r="B42" s="218"/>
      <c r="C42" s="219" t="s">
        <v>397</v>
      </c>
      <c r="D42" s="220"/>
      <c r="E42" s="220"/>
      <c r="F42" s="220"/>
      <c r="G42" s="220"/>
      <c r="H42" s="220"/>
      <c r="I42" s="220"/>
      <c r="J42" s="284"/>
      <c r="K42" s="108"/>
      <c r="L42" s="109"/>
    </row>
    <row r="43" spans="1:12" s="131" customFormat="1" ht="19.5" customHeight="1">
      <c r="A43" s="285"/>
      <c r="B43" s="287" t="s">
        <v>22</v>
      </c>
      <c r="C43" s="40">
        <f>C25+C41</f>
        <v>1404</v>
      </c>
      <c r="D43" s="40">
        <f>D25+D41</f>
        <v>1099</v>
      </c>
      <c r="E43" s="40">
        <f>E25+E41</f>
        <v>277</v>
      </c>
      <c r="F43" s="40">
        <f>F25+F41</f>
        <v>28</v>
      </c>
      <c r="G43" s="40"/>
      <c r="H43" s="111"/>
      <c r="I43" s="40"/>
      <c r="J43" s="40"/>
      <c r="K43" s="110"/>
      <c r="L43" s="112"/>
    </row>
    <row r="44" spans="1:12" s="131" customFormat="1" ht="30.75" customHeight="1" thickBot="1">
      <c r="A44" s="286"/>
      <c r="B44" s="288"/>
      <c r="C44" s="272" t="s">
        <v>395</v>
      </c>
      <c r="D44" s="272"/>
      <c r="E44" s="272"/>
      <c r="F44" s="272"/>
      <c r="G44" s="272"/>
      <c r="H44" s="272"/>
      <c r="I44" s="272"/>
      <c r="J44" s="272"/>
      <c r="K44" s="107"/>
      <c r="L44" s="113"/>
    </row>
    <row r="45" spans="1:12" s="131" customFormat="1" ht="14.25" customHeight="1">
      <c r="A45" s="114"/>
      <c r="B45" s="115"/>
      <c r="C45" s="45"/>
      <c r="D45" s="45"/>
      <c r="E45" s="45"/>
      <c r="F45" s="45"/>
      <c r="G45" s="45"/>
      <c r="H45" s="45"/>
      <c r="I45" s="45"/>
      <c r="J45" s="45"/>
      <c r="K45" s="114"/>
      <c r="L45" s="116"/>
    </row>
    <row r="46" spans="1:12" s="131" customFormat="1" ht="15.75" customHeight="1">
      <c r="A46" s="114"/>
      <c r="B46" s="117" t="s">
        <v>4</v>
      </c>
      <c r="C46" s="45"/>
      <c r="D46" s="45"/>
      <c r="E46" s="45"/>
      <c r="F46" s="251" t="s">
        <v>9</v>
      </c>
      <c r="G46" s="251"/>
      <c r="H46" s="251"/>
      <c r="I46" s="251"/>
      <c r="J46" s="45"/>
      <c r="K46" s="114"/>
      <c r="L46" s="116"/>
    </row>
    <row r="47" spans="1:12" s="131" customFormat="1" ht="15.75" customHeight="1">
      <c r="A47" s="114"/>
      <c r="B47" s="117"/>
      <c r="C47" s="45"/>
      <c r="D47" s="45"/>
      <c r="E47" s="45"/>
      <c r="F47" s="61"/>
      <c r="G47" s="61"/>
      <c r="H47" s="61"/>
      <c r="I47" s="61"/>
      <c r="J47" s="45"/>
      <c r="K47" s="114"/>
      <c r="L47" s="116"/>
    </row>
    <row r="48" spans="1:12" s="131" customFormat="1" ht="15.75" customHeight="1">
      <c r="A48" s="114"/>
      <c r="B48" s="117"/>
      <c r="C48" s="45"/>
      <c r="D48" s="45"/>
      <c r="E48" s="45"/>
      <c r="F48" s="61"/>
      <c r="G48" s="61"/>
      <c r="H48" s="61"/>
      <c r="I48" s="61"/>
      <c r="J48" s="45"/>
      <c r="K48" s="114"/>
      <c r="L48" s="116"/>
    </row>
    <row r="49" spans="1:12" s="131" customFormat="1" ht="15.75" customHeight="1">
      <c r="A49" s="114"/>
      <c r="B49" s="117"/>
      <c r="C49" s="45"/>
      <c r="D49" s="45"/>
      <c r="E49" s="45"/>
      <c r="F49" s="61"/>
      <c r="G49" s="61"/>
      <c r="H49" s="61"/>
      <c r="I49" s="61"/>
      <c r="J49" s="45"/>
      <c r="K49" s="114"/>
      <c r="L49" s="116"/>
    </row>
    <row r="50" spans="1:10" s="123" customFormat="1" ht="21" customHeight="1">
      <c r="A50" s="299" t="s">
        <v>13</v>
      </c>
      <c r="B50" s="299"/>
      <c r="C50" s="299"/>
      <c r="E50" s="300" t="s">
        <v>14</v>
      </c>
      <c r="F50" s="300"/>
      <c r="G50" s="300"/>
      <c r="H50" s="300"/>
      <c r="I50" s="300"/>
      <c r="J50" s="300"/>
    </row>
    <row r="51" spans="1:10" s="123" customFormat="1" ht="17.25" customHeight="1">
      <c r="A51" s="275" t="s">
        <v>47</v>
      </c>
      <c r="B51" s="275"/>
      <c r="C51" s="275"/>
      <c r="E51" s="298" t="s">
        <v>144</v>
      </c>
      <c r="F51" s="298"/>
      <c r="G51" s="298"/>
      <c r="H51" s="298"/>
      <c r="I51" s="298"/>
      <c r="J51" s="298"/>
    </row>
    <row r="52" spans="1:10" s="123" customFormat="1" ht="17.25" customHeight="1">
      <c r="A52" s="132"/>
      <c r="B52" s="132"/>
      <c r="C52" s="132"/>
      <c r="D52" s="298" t="s">
        <v>145</v>
      </c>
      <c r="E52" s="298"/>
      <c r="F52" s="298"/>
      <c r="G52" s="298"/>
      <c r="H52" s="298"/>
      <c r="I52" s="298"/>
      <c r="J52" s="298"/>
    </row>
    <row r="53" spans="4:11" s="123" customFormat="1" ht="14.25" customHeight="1">
      <c r="D53" s="4"/>
      <c r="E53" s="5"/>
      <c r="F53" s="133"/>
      <c r="G53" s="133"/>
      <c r="H53" s="277" t="s">
        <v>15</v>
      </c>
      <c r="I53" s="277"/>
      <c r="J53" s="277"/>
      <c r="K53" s="7"/>
    </row>
    <row r="54" spans="1:11" s="134" customFormat="1" ht="15" customHeight="1">
      <c r="A54" s="278" t="s">
        <v>48</v>
      </c>
      <c r="B54" s="278"/>
      <c r="C54" s="278"/>
      <c r="D54" s="278"/>
      <c r="E54" s="53"/>
      <c r="F54" s="53"/>
      <c r="G54" s="53"/>
      <c r="H54" s="53"/>
      <c r="I54" s="53"/>
      <c r="J54" s="53"/>
      <c r="K54" s="129"/>
    </row>
    <row r="55" spans="1:11" s="134" customFormat="1" ht="18.75" customHeight="1">
      <c r="A55" s="279" t="s">
        <v>173</v>
      </c>
      <c r="B55" s="279"/>
      <c r="C55" s="279"/>
      <c r="D55" s="279"/>
      <c r="E55" s="279"/>
      <c r="F55" s="279"/>
      <c r="G55" s="279"/>
      <c r="H55" s="279"/>
      <c r="I55" s="279"/>
      <c r="J55" s="279"/>
      <c r="K55" s="129"/>
    </row>
    <row r="56" spans="1:11" s="134" customFormat="1" ht="20.25" customHeight="1">
      <c r="A56" s="279" t="s">
        <v>172</v>
      </c>
      <c r="B56" s="279"/>
      <c r="C56" s="279"/>
      <c r="D56" s="279"/>
      <c r="E56" s="279"/>
      <c r="F56" s="279"/>
      <c r="G56" s="279"/>
      <c r="H56" s="279"/>
      <c r="I56" s="279"/>
      <c r="J56" s="279"/>
      <c r="K56" s="129"/>
    </row>
    <row r="57" spans="1:11" s="134" customFormat="1" ht="19.5" customHeight="1">
      <c r="A57" s="246" t="s">
        <v>167</v>
      </c>
      <c r="B57" s="246"/>
      <c r="C57" s="246"/>
      <c r="D57" s="246"/>
      <c r="E57" s="246"/>
      <c r="F57" s="246"/>
      <c r="G57" s="246"/>
      <c r="H57" s="246"/>
      <c r="I57" s="246"/>
      <c r="J57" s="246"/>
      <c r="K57" s="8" t="s">
        <v>49</v>
      </c>
    </row>
    <row r="58" spans="1:12" s="123" customFormat="1" ht="23.25" customHeight="1">
      <c r="A58" s="282" t="s">
        <v>0</v>
      </c>
      <c r="B58" s="269" t="s">
        <v>16</v>
      </c>
      <c r="C58" s="248" t="s">
        <v>17</v>
      </c>
      <c r="D58" s="249"/>
      <c r="E58" s="249"/>
      <c r="F58" s="250"/>
      <c r="G58" s="283" t="s">
        <v>7</v>
      </c>
      <c r="H58" s="295" t="s">
        <v>8</v>
      </c>
      <c r="I58" s="283" t="s">
        <v>20</v>
      </c>
      <c r="J58" s="283" t="s">
        <v>21</v>
      </c>
      <c r="K58" s="293" t="s">
        <v>1</v>
      </c>
      <c r="L58" s="295" t="s">
        <v>58</v>
      </c>
    </row>
    <row r="59" spans="1:12" s="123" customFormat="1" ht="25.5" customHeight="1">
      <c r="A59" s="282"/>
      <c r="B59" s="269"/>
      <c r="C59" s="10" t="s">
        <v>18</v>
      </c>
      <c r="D59" s="9" t="s">
        <v>19</v>
      </c>
      <c r="E59" s="9" t="s">
        <v>57</v>
      </c>
      <c r="F59" s="9" t="s">
        <v>46</v>
      </c>
      <c r="G59" s="247"/>
      <c r="H59" s="297"/>
      <c r="I59" s="247"/>
      <c r="J59" s="247"/>
      <c r="K59" s="294"/>
      <c r="L59" s="296"/>
    </row>
    <row r="60" spans="1:12" s="123" customFormat="1" ht="19.5" customHeight="1">
      <c r="A60" s="58">
        <v>1</v>
      </c>
      <c r="B60" s="81" t="s">
        <v>11</v>
      </c>
      <c r="C60" s="266">
        <f>D60+E60+F60</f>
        <v>36</v>
      </c>
      <c r="D60" s="303"/>
      <c r="E60" s="303">
        <v>36</v>
      </c>
      <c r="F60" s="303"/>
      <c r="G60" s="282">
        <v>18</v>
      </c>
      <c r="H60" s="309">
        <f>C60/G60</f>
        <v>2</v>
      </c>
      <c r="I60" s="266"/>
      <c r="J60" s="303" t="s">
        <v>2</v>
      </c>
      <c r="K60" s="87" t="s">
        <v>64</v>
      </c>
      <c r="L60" s="84"/>
    </row>
    <row r="61" spans="1:12" s="123" customFormat="1" ht="19.5" customHeight="1">
      <c r="A61" s="58">
        <v>2</v>
      </c>
      <c r="B61" s="81" t="s">
        <v>12</v>
      </c>
      <c r="C61" s="266"/>
      <c r="D61" s="303"/>
      <c r="E61" s="303"/>
      <c r="F61" s="303"/>
      <c r="G61" s="282"/>
      <c r="H61" s="309"/>
      <c r="I61" s="266"/>
      <c r="J61" s="303"/>
      <c r="K61" s="87" t="s">
        <v>65</v>
      </c>
      <c r="L61" s="84"/>
    </row>
    <row r="62" spans="1:12" s="123" customFormat="1" ht="19.5" customHeight="1">
      <c r="A62" s="58">
        <v>3</v>
      </c>
      <c r="B62" s="81" t="s">
        <v>41</v>
      </c>
      <c r="C62" s="13">
        <f>D62+E62+F62</f>
        <v>54</v>
      </c>
      <c r="D62" s="58">
        <v>18</v>
      </c>
      <c r="E62" s="58"/>
      <c r="F62" s="58">
        <v>36</v>
      </c>
      <c r="G62" s="9">
        <v>18</v>
      </c>
      <c r="H62" s="82">
        <f>C62/G62</f>
        <v>3</v>
      </c>
      <c r="I62" s="13"/>
      <c r="J62" s="58" t="s">
        <v>2</v>
      </c>
      <c r="K62" s="83"/>
      <c r="L62" s="85"/>
    </row>
    <row r="63" spans="1:12" s="123" customFormat="1" ht="19.5" customHeight="1">
      <c r="A63" s="58">
        <v>4</v>
      </c>
      <c r="B63" s="81" t="s">
        <v>146</v>
      </c>
      <c r="C63" s="13">
        <f aca="true" t="shared" si="3" ref="C63:C70">D63+E63+F63</f>
        <v>72</v>
      </c>
      <c r="D63" s="58">
        <v>18</v>
      </c>
      <c r="E63" s="58">
        <v>54</v>
      </c>
      <c r="F63" s="58"/>
      <c r="G63" s="9">
        <v>18</v>
      </c>
      <c r="H63" s="82">
        <f aca="true" t="shared" si="4" ref="H63:H70">C63/G63</f>
        <v>4</v>
      </c>
      <c r="I63" s="13"/>
      <c r="J63" s="58" t="s">
        <v>2</v>
      </c>
      <c r="K63" s="83"/>
      <c r="L63" s="85"/>
    </row>
    <row r="64" spans="1:12" s="123" customFormat="1" ht="19.5" customHeight="1">
      <c r="A64" s="86">
        <v>5</v>
      </c>
      <c r="B64" s="81" t="s">
        <v>147</v>
      </c>
      <c r="C64" s="13">
        <f t="shared" si="3"/>
        <v>54</v>
      </c>
      <c r="D64" s="86">
        <v>36</v>
      </c>
      <c r="E64" s="86">
        <v>18</v>
      </c>
      <c r="F64" s="86"/>
      <c r="G64" s="9">
        <v>18</v>
      </c>
      <c r="H64" s="82">
        <f t="shared" si="4"/>
        <v>3</v>
      </c>
      <c r="I64" s="13"/>
      <c r="J64" s="86" t="s">
        <v>3</v>
      </c>
      <c r="K64" s="87"/>
      <c r="L64" s="88"/>
    </row>
    <row r="65" spans="1:12" s="123" customFormat="1" ht="19.5" customHeight="1">
      <c r="A65" s="58">
        <v>6</v>
      </c>
      <c r="B65" s="81" t="s">
        <v>148</v>
      </c>
      <c r="C65" s="13">
        <f t="shared" si="3"/>
        <v>36</v>
      </c>
      <c r="D65" s="58">
        <v>18</v>
      </c>
      <c r="E65" s="58">
        <v>18</v>
      </c>
      <c r="F65" s="58"/>
      <c r="G65" s="9">
        <v>18</v>
      </c>
      <c r="H65" s="82">
        <f t="shared" si="4"/>
        <v>2</v>
      </c>
      <c r="I65" s="13"/>
      <c r="J65" s="58" t="s">
        <v>2</v>
      </c>
      <c r="K65" s="83"/>
      <c r="L65" s="85"/>
    </row>
    <row r="66" spans="1:12" s="123" customFormat="1" ht="19.5" customHeight="1">
      <c r="A66" s="58">
        <v>7</v>
      </c>
      <c r="B66" s="81" t="s">
        <v>149</v>
      </c>
      <c r="C66" s="13">
        <f t="shared" si="3"/>
        <v>54</v>
      </c>
      <c r="D66" s="58">
        <v>18</v>
      </c>
      <c r="E66" s="58">
        <v>36</v>
      </c>
      <c r="F66" s="58"/>
      <c r="G66" s="9">
        <v>18</v>
      </c>
      <c r="H66" s="82">
        <f t="shared" si="4"/>
        <v>3</v>
      </c>
      <c r="I66" s="13"/>
      <c r="J66" s="58" t="s">
        <v>2</v>
      </c>
      <c r="K66" s="83"/>
      <c r="L66" s="85"/>
    </row>
    <row r="67" spans="1:12" s="123" customFormat="1" ht="19.5" customHeight="1">
      <c r="A67" s="58">
        <v>8</v>
      </c>
      <c r="B67" s="81" t="s">
        <v>150</v>
      </c>
      <c r="C67" s="13">
        <f t="shared" si="3"/>
        <v>72</v>
      </c>
      <c r="D67" s="58">
        <v>36</v>
      </c>
      <c r="E67" s="58">
        <v>36</v>
      </c>
      <c r="F67" s="58"/>
      <c r="G67" s="9">
        <v>18</v>
      </c>
      <c r="H67" s="82">
        <f t="shared" si="4"/>
        <v>4</v>
      </c>
      <c r="I67" s="13"/>
      <c r="J67" s="58" t="s">
        <v>3</v>
      </c>
      <c r="K67" s="83"/>
      <c r="L67" s="85"/>
    </row>
    <row r="68" spans="1:12" s="123" customFormat="1" ht="33" customHeight="1">
      <c r="A68" s="58">
        <v>9</v>
      </c>
      <c r="B68" s="81" t="s">
        <v>151</v>
      </c>
      <c r="C68" s="13">
        <f t="shared" si="3"/>
        <v>54</v>
      </c>
      <c r="D68" s="58">
        <v>36</v>
      </c>
      <c r="E68" s="58">
        <v>18</v>
      </c>
      <c r="F68" s="58"/>
      <c r="G68" s="9">
        <v>18</v>
      </c>
      <c r="H68" s="82">
        <f t="shared" si="4"/>
        <v>3</v>
      </c>
      <c r="I68" s="13"/>
      <c r="J68" s="58" t="s">
        <v>2</v>
      </c>
      <c r="K68" s="83"/>
      <c r="L68" s="85"/>
    </row>
    <row r="69" spans="1:12" s="123" customFormat="1" ht="19.5" customHeight="1">
      <c r="A69" s="58">
        <v>10</v>
      </c>
      <c r="B69" s="81" t="s">
        <v>152</v>
      </c>
      <c r="C69" s="13">
        <f t="shared" si="3"/>
        <v>54</v>
      </c>
      <c r="D69" s="58">
        <v>36</v>
      </c>
      <c r="E69" s="58">
        <v>18</v>
      </c>
      <c r="F69" s="58"/>
      <c r="G69" s="9">
        <v>18</v>
      </c>
      <c r="H69" s="82">
        <f t="shared" si="4"/>
        <v>3</v>
      </c>
      <c r="I69" s="13"/>
      <c r="J69" s="58" t="s">
        <v>3</v>
      </c>
      <c r="K69" s="83"/>
      <c r="L69" s="85"/>
    </row>
    <row r="70" spans="1:12" s="123" customFormat="1" ht="19.5" customHeight="1" thickBot="1">
      <c r="A70" s="89">
        <v>11</v>
      </c>
      <c r="B70" s="90" t="s">
        <v>153</v>
      </c>
      <c r="C70" s="48">
        <f t="shared" si="3"/>
        <v>54</v>
      </c>
      <c r="D70" s="89">
        <v>36</v>
      </c>
      <c r="E70" s="89">
        <v>18</v>
      </c>
      <c r="F70" s="89"/>
      <c r="G70" s="91">
        <v>18</v>
      </c>
      <c r="H70" s="92">
        <f t="shared" si="4"/>
        <v>3</v>
      </c>
      <c r="I70" s="48"/>
      <c r="J70" s="89" t="s">
        <v>3</v>
      </c>
      <c r="K70" s="93"/>
      <c r="L70" s="94"/>
    </row>
    <row r="71" spans="1:12" s="131" customFormat="1" ht="19.5" customHeight="1" thickTop="1">
      <c r="A71" s="232"/>
      <c r="B71" s="217" t="s">
        <v>154</v>
      </c>
      <c r="C71" s="95">
        <f>SUM(C60:C70)</f>
        <v>540</v>
      </c>
      <c r="D71" s="95">
        <f>SUM(D60:D70)</f>
        <v>252</v>
      </c>
      <c r="E71" s="95">
        <f>SUM(E60:E70)</f>
        <v>252</v>
      </c>
      <c r="F71" s="95">
        <f>SUM(F60:F70)</f>
        <v>36</v>
      </c>
      <c r="G71" s="95"/>
      <c r="H71" s="96"/>
      <c r="I71" s="95"/>
      <c r="J71" s="95"/>
      <c r="K71" s="97"/>
      <c r="L71" s="98"/>
    </row>
    <row r="72" spans="1:12" s="131" customFormat="1" ht="19.5" customHeight="1" thickBot="1">
      <c r="A72" s="233"/>
      <c r="B72" s="218"/>
      <c r="C72" s="289" t="s">
        <v>155</v>
      </c>
      <c r="D72" s="290"/>
      <c r="E72" s="290"/>
      <c r="F72" s="290"/>
      <c r="G72" s="290"/>
      <c r="H72" s="290"/>
      <c r="I72" s="290"/>
      <c r="J72" s="291"/>
      <c r="K72" s="99"/>
      <c r="L72" s="99"/>
    </row>
    <row r="73" spans="1:12" s="135" customFormat="1" ht="19.5" customHeight="1">
      <c r="A73" s="292" t="s">
        <v>168</v>
      </c>
      <c r="B73" s="292"/>
      <c r="C73" s="292"/>
      <c r="D73" s="292"/>
      <c r="E73" s="292"/>
      <c r="F73" s="292"/>
      <c r="G73" s="292"/>
      <c r="H73" s="292"/>
      <c r="I73" s="292"/>
      <c r="J73" s="130"/>
      <c r="K73" s="130"/>
      <c r="L73" s="130"/>
    </row>
    <row r="74" spans="1:12" s="131" customFormat="1" ht="19.5" customHeight="1">
      <c r="A74" s="58">
        <v>1</v>
      </c>
      <c r="B74" s="81" t="s">
        <v>11</v>
      </c>
      <c r="C74" s="242">
        <f>D74+E74+F74</f>
        <v>36</v>
      </c>
      <c r="D74" s="303"/>
      <c r="E74" s="303">
        <v>36</v>
      </c>
      <c r="F74" s="303"/>
      <c r="G74" s="306">
        <v>18</v>
      </c>
      <c r="H74" s="306">
        <v>3</v>
      </c>
      <c r="I74" s="307"/>
      <c r="J74" s="303" t="s">
        <v>2</v>
      </c>
      <c r="K74" s="58" t="s">
        <v>64</v>
      </c>
      <c r="L74" s="84"/>
    </row>
    <row r="75" spans="1:12" s="131" customFormat="1" ht="19.5" customHeight="1">
      <c r="A75" s="58">
        <v>2</v>
      </c>
      <c r="B75" s="81" t="s">
        <v>12</v>
      </c>
      <c r="C75" s="243"/>
      <c r="D75" s="303"/>
      <c r="E75" s="303"/>
      <c r="F75" s="303"/>
      <c r="G75" s="306"/>
      <c r="H75" s="306"/>
      <c r="I75" s="308"/>
      <c r="J75" s="303"/>
      <c r="K75" s="58" t="s">
        <v>65</v>
      </c>
      <c r="L75" s="84"/>
    </row>
    <row r="76" spans="1:12" s="131" customFormat="1" ht="19.5" customHeight="1">
      <c r="A76" s="58">
        <v>3</v>
      </c>
      <c r="B76" s="81" t="s">
        <v>41</v>
      </c>
      <c r="C76" s="13">
        <f>D76+E76+F76</f>
        <v>54</v>
      </c>
      <c r="D76" s="58">
        <v>18</v>
      </c>
      <c r="E76" s="58"/>
      <c r="F76" s="58">
        <v>36</v>
      </c>
      <c r="G76" s="82">
        <v>18</v>
      </c>
      <c r="H76" s="82">
        <f aca="true" t="shared" si="5" ref="H76:H83">(D76+E76+F76)/G76</f>
        <v>3</v>
      </c>
      <c r="I76" s="136"/>
      <c r="J76" s="58" t="s">
        <v>3</v>
      </c>
      <c r="K76" s="101"/>
      <c r="L76" s="85"/>
    </row>
    <row r="77" spans="1:12" s="131" customFormat="1" ht="19.5" customHeight="1">
      <c r="A77" s="58">
        <v>4</v>
      </c>
      <c r="B77" s="81" t="s">
        <v>146</v>
      </c>
      <c r="C77" s="13">
        <f aca="true" t="shared" si="6" ref="C77:C83">D77+E77+F77</f>
        <v>72</v>
      </c>
      <c r="D77" s="58"/>
      <c r="E77" s="58">
        <v>72</v>
      </c>
      <c r="F77" s="58"/>
      <c r="G77" s="82">
        <v>18</v>
      </c>
      <c r="H77" s="82">
        <f t="shared" si="5"/>
        <v>4</v>
      </c>
      <c r="I77" s="136"/>
      <c r="J77" s="58" t="s">
        <v>2</v>
      </c>
      <c r="K77" s="101"/>
      <c r="L77" s="85"/>
    </row>
    <row r="78" spans="1:12" s="131" customFormat="1" ht="19.5" customHeight="1">
      <c r="A78" s="58">
        <v>5</v>
      </c>
      <c r="B78" s="81" t="s">
        <v>156</v>
      </c>
      <c r="C78" s="13">
        <f t="shared" si="6"/>
        <v>54</v>
      </c>
      <c r="D78" s="86">
        <v>36</v>
      </c>
      <c r="E78" s="86">
        <v>18</v>
      </c>
      <c r="F78" s="86"/>
      <c r="G78" s="82">
        <v>18</v>
      </c>
      <c r="H78" s="82">
        <f t="shared" si="5"/>
        <v>3</v>
      </c>
      <c r="I78" s="136"/>
      <c r="J78" s="86" t="s">
        <v>3</v>
      </c>
      <c r="K78" s="58"/>
      <c r="L78" s="88"/>
    </row>
    <row r="79" spans="1:12" s="131" customFormat="1" ht="21.75" customHeight="1">
      <c r="A79" s="58">
        <v>6</v>
      </c>
      <c r="B79" s="81" t="s">
        <v>157</v>
      </c>
      <c r="C79" s="13">
        <f t="shared" si="6"/>
        <v>72</v>
      </c>
      <c r="D79" s="58">
        <v>36</v>
      </c>
      <c r="E79" s="58">
        <v>36</v>
      </c>
      <c r="F79" s="58"/>
      <c r="G79" s="82">
        <v>18</v>
      </c>
      <c r="H79" s="82">
        <f t="shared" si="5"/>
        <v>4</v>
      </c>
      <c r="I79" s="136"/>
      <c r="J79" s="58" t="s">
        <v>3</v>
      </c>
      <c r="K79" s="101"/>
      <c r="L79" s="84"/>
    </row>
    <row r="80" spans="1:12" s="131" customFormat="1" ht="20.25" customHeight="1">
      <c r="A80" s="58">
        <v>7</v>
      </c>
      <c r="B80" s="81" t="s">
        <v>32</v>
      </c>
      <c r="C80" s="13">
        <f>D80+E80+F80</f>
        <v>72</v>
      </c>
      <c r="D80" s="58">
        <v>36</v>
      </c>
      <c r="E80" s="58">
        <v>36</v>
      </c>
      <c r="F80" s="58"/>
      <c r="G80" s="82">
        <v>18</v>
      </c>
      <c r="H80" s="82">
        <f>(D80+E80+F80)/G80</f>
        <v>4</v>
      </c>
      <c r="I80" s="136"/>
      <c r="J80" s="58" t="s">
        <v>3</v>
      </c>
      <c r="K80" s="101"/>
      <c r="L80" s="84"/>
    </row>
    <row r="81" spans="1:12" s="131" customFormat="1" ht="19.5" customHeight="1">
      <c r="A81" s="58">
        <v>8</v>
      </c>
      <c r="B81" s="81" t="s">
        <v>158</v>
      </c>
      <c r="C81" s="13">
        <f t="shared" si="6"/>
        <v>54</v>
      </c>
      <c r="D81" s="58">
        <v>36</v>
      </c>
      <c r="E81" s="58">
        <v>18</v>
      </c>
      <c r="F81" s="58"/>
      <c r="G81" s="82">
        <v>18</v>
      </c>
      <c r="H81" s="82">
        <f t="shared" si="5"/>
        <v>3</v>
      </c>
      <c r="I81" s="136"/>
      <c r="J81" s="58" t="s">
        <v>2</v>
      </c>
      <c r="K81" s="101"/>
      <c r="L81" s="84"/>
    </row>
    <row r="82" spans="1:12" s="131" customFormat="1" ht="19.5" customHeight="1">
      <c r="A82" s="58">
        <v>9</v>
      </c>
      <c r="B82" s="81" t="s">
        <v>6</v>
      </c>
      <c r="C82" s="13">
        <f t="shared" si="6"/>
        <v>54</v>
      </c>
      <c r="D82" s="58">
        <v>36</v>
      </c>
      <c r="E82" s="58">
        <v>18</v>
      </c>
      <c r="F82" s="58"/>
      <c r="G82" s="82">
        <v>18</v>
      </c>
      <c r="H82" s="82">
        <f t="shared" si="5"/>
        <v>3</v>
      </c>
      <c r="I82" s="136"/>
      <c r="J82" s="58" t="s">
        <v>2</v>
      </c>
      <c r="K82" s="101"/>
      <c r="L82" s="84"/>
    </row>
    <row r="83" spans="1:12" s="131" customFormat="1" ht="47.25" customHeight="1" thickBot="1">
      <c r="A83" s="89">
        <v>10</v>
      </c>
      <c r="B83" s="90" t="s">
        <v>159</v>
      </c>
      <c r="C83" s="48">
        <f t="shared" si="6"/>
        <v>72</v>
      </c>
      <c r="D83" s="89">
        <v>36</v>
      </c>
      <c r="E83" s="89">
        <v>36</v>
      </c>
      <c r="F83" s="89"/>
      <c r="G83" s="92">
        <v>18</v>
      </c>
      <c r="H83" s="92">
        <f t="shared" si="5"/>
        <v>4</v>
      </c>
      <c r="I83" s="137"/>
      <c r="J83" s="89" t="s">
        <v>3</v>
      </c>
      <c r="K83" s="102"/>
      <c r="L83" s="103"/>
    </row>
    <row r="84" spans="1:12" s="131" customFormat="1" ht="19.5" customHeight="1" thickTop="1">
      <c r="A84" s="232"/>
      <c r="B84" s="217" t="s">
        <v>160</v>
      </c>
      <c r="C84" s="95">
        <f>SUM(C74:C83)</f>
        <v>540</v>
      </c>
      <c r="D84" s="95">
        <f>SUM(D74:D83)</f>
        <v>234</v>
      </c>
      <c r="E84" s="95">
        <f>SUM(E74:E83)</f>
        <v>270</v>
      </c>
      <c r="F84" s="95">
        <f>SUM(F74:F83)</f>
        <v>36</v>
      </c>
      <c r="G84" s="96"/>
      <c r="H84" s="96"/>
      <c r="I84" s="105"/>
      <c r="J84" s="104"/>
      <c r="K84" s="105"/>
      <c r="L84" s="106"/>
    </row>
    <row r="85" spans="1:12" s="131" customFormat="1" ht="19.5" customHeight="1" thickBot="1">
      <c r="A85" s="233"/>
      <c r="B85" s="218"/>
      <c r="C85" s="219" t="s">
        <v>161</v>
      </c>
      <c r="D85" s="220"/>
      <c r="E85" s="220"/>
      <c r="F85" s="220"/>
      <c r="G85" s="220"/>
      <c r="H85" s="220"/>
      <c r="I85" s="220"/>
      <c r="J85" s="284"/>
      <c r="K85" s="108"/>
      <c r="L85" s="109"/>
    </row>
    <row r="86" spans="1:12" s="131" customFormat="1" ht="19.5" customHeight="1">
      <c r="A86" s="285"/>
      <c r="B86" s="287" t="s">
        <v>22</v>
      </c>
      <c r="C86" s="40">
        <f>C71+C84</f>
        <v>1080</v>
      </c>
      <c r="D86" s="40">
        <f>D71+D84</f>
        <v>486</v>
      </c>
      <c r="E86" s="40">
        <f>E71+E84</f>
        <v>522</v>
      </c>
      <c r="F86" s="40">
        <f>F71+F84</f>
        <v>72</v>
      </c>
      <c r="G86" s="40"/>
      <c r="H86" s="111"/>
      <c r="I86" s="40"/>
      <c r="J86" s="40"/>
      <c r="K86" s="110"/>
      <c r="L86" s="112"/>
    </row>
    <row r="87" spans="1:12" s="131" customFormat="1" ht="19.5" customHeight="1" thickBot="1">
      <c r="A87" s="286"/>
      <c r="B87" s="288"/>
      <c r="C87" s="272" t="s">
        <v>162</v>
      </c>
      <c r="D87" s="272"/>
      <c r="E87" s="272"/>
      <c r="F87" s="272"/>
      <c r="G87" s="272"/>
      <c r="H87" s="272"/>
      <c r="I87" s="272"/>
      <c r="J87" s="272"/>
      <c r="K87" s="107"/>
      <c r="L87" s="113"/>
    </row>
    <row r="88" spans="1:12" s="131" customFormat="1" ht="14.25" customHeight="1">
      <c r="A88" s="114"/>
      <c r="B88" s="115"/>
      <c r="C88" s="45"/>
      <c r="D88" s="45"/>
      <c r="E88" s="45"/>
      <c r="F88" s="45"/>
      <c r="G88" s="45"/>
      <c r="H88" s="45"/>
      <c r="I88" s="45"/>
      <c r="J88" s="45"/>
      <c r="K88" s="114"/>
      <c r="L88" s="116"/>
    </row>
    <row r="89" spans="1:12" s="131" customFormat="1" ht="15.75" customHeight="1">
      <c r="A89" s="114"/>
      <c r="B89" s="117" t="s">
        <v>4</v>
      </c>
      <c r="C89" s="45"/>
      <c r="D89" s="45"/>
      <c r="E89" s="45"/>
      <c r="F89" s="251" t="s">
        <v>9</v>
      </c>
      <c r="G89" s="251"/>
      <c r="H89" s="251"/>
      <c r="I89" s="251"/>
      <c r="J89" s="45"/>
      <c r="K89" s="114"/>
      <c r="L89" s="116"/>
    </row>
    <row r="90" spans="1:10" s="123" customFormat="1" ht="21" customHeight="1">
      <c r="A90" s="299" t="s">
        <v>13</v>
      </c>
      <c r="B90" s="299"/>
      <c r="C90" s="299"/>
      <c r="E90" s="300" t="s">
        <v>14</v>
      </c>
      <c r="F90" s="300"/>
      <c r="G90" s="300"/>
      <c r="H90" s="300"/>
      <c r="I90" s="300"/>
      <c r="J90" s="300"/>
    </row>
    <row r="91" spans="1:10" s="123" customFormat="1" ht="17.25" customHeight="1">
      <c r="A91" s="275" t="s">
        <v>47</v>
      </c>
      <c r="B91" s="275"/>
      <c r="C91" s="275"/>
      <c r="E91" s="298" t="s">
        <v>144</v>
      </c>
      <c r="F91" s="298"/>
      <c r="G91" s="298"/>
      <c r="H91" s="298"/>
      <c r="I91" s="298"/>
      <c r="J91" s="298"/>
    </row>
    <row r="92" spans="1:10" s="123" customFormat="1" ht="17.25" customHeight="1">
      <c r="A92" s="132"/>
      <c r="B92" s="132"/>
      <c r="C92" s="132"/>
      <c r="D92" s="298" t="s">
        <v>145</v>
      </c>
      <c r="E92" s="298"/>
      <c r="F92" s="298"/>
      <c r="G92" s="298"/>
      <c r="H92" s="298"/>
      <c r="I92" s="298"/>
      <c r="J92" s="298"/>
    </row>
    <row r="93" spans="4:11" s="123" customFormat="1" ht="14.25" customHeight="1">
      <c r="D93" s="4"/>
      <c r="E93" s="5"/>
      <c r="F93" s="133"/>
      <c r="G93" s="133"/>
      <c r="H93" s="277" t="s">
        <v>15</v>
      </c>
      <c r="I93" s="277"/>
      <c r="J93" s="277"/>
      <c r="K93" s="7"/>
    </row>
    <row r="94" spans="1:11" s="134" customFormat="1" ht="20.25" customHeight="1">
      <c r="A94" s="278" t="s">
        <v>48</v>
      </c>
      <c r="B94" s="278"/>
      <c r="C94" s="278"/>
      <c r="D94" s="278"/>
      <c r="E94" s="53"/>
      <c r="F94" s="53"/>
      <c r="G94" s="53"/>
      <c r="H94" s="53"/>
      <c r="I94" s="53"/>
      <c r="J94" s="53"/>
      <c r="K94" s="129"/>
    </row>
    <row r="95" spans="1:11" s="134" customFormat="1" ht="20.25" customHeight="1">
      <c r="A95" s="279" t="s">
        <v>171</v>
      </c>
      <c r="B95" s="279"/>
      <c r="C95" s="279"/>
      <c r="D95" s="279"/>
      <c r="E95" s="279"/>
      <c r="F95" s="279"/>
      <c r="G95" s="279"/>
      <c r="H95" s="279"/>
      <c r="I95" s="279"/>
      <c r="J95" s="279"/>
      <c r="K95" s="129"/>
    </row>
    <row r="96" spans="1:11" s="134" customFormat="1" ht="20.25" customHeight="1">
      <c r="A96" s="279" t="s">
        <v>172</v>
      </c>
      <c r="B96" s="279"/>
      <c r="C96" s="279"/>
      <c r="D96" s="279"/>
      <c r="E96" s="279"/>
      <c r="F96" s="279"/>
      <c r="G96" s="279"/>
      <c r="H96" s="279"/>
      <c r="I96" s="279"/>
      <c r="J96" s="279"/>
      <c r="K96" s="129"/>
    </row>
    <row r="97" spans="1:11" s="134" customFormat="1" ht="24" customHeight="1">
      <c r="A97" s="246" t="s">
        <v>167</v>
      </c>
      <c r="B97" s="246"/>
      <c r="C97" s="246"/>
      <c r="D97" s="246"/>
      <c r="E97" s="246"/>
      <c r="F97" s="246"/>
      <c r="G97" s="246"/>
      <c r="H97" s="246"/>
      <c r="I97" s="246"/>
      <c r="J97" s="246"/>
      <c r="K97" s="8" t="s">
        <v>75</v>
      </c>
    </row>
    <row r="98" spans="1:12" s="122" customFormat="1" ht="16.5" customHeight="1">
      <c r="A98" s="283" t="s">
        <v>0</v>
      </c>
      <c r="B98" s="260" t="s">
        <v>16</v>
      </c>
      <c r="C98" s="301" t="s">
        <v>17</v>
      </c>
      <c r="D98" s="302"/>
      <c r="E98" s="302"/>
      <c r="F98" s="302"/>
      <c r="G98" s="283" t="s">
        <v>7</v>
      </c>
      <c r="H98" s="295" t="s">
        <v>8</v>
      </c>
      <c r="I98" s="283" t="s">
        <v>20</v>
      </c>
      <c r="J98" s="283" t="s">
        <v>21</v>
      </c>
      <c r="K98" s="293" t="s">
        <v>1</v>
      </c>
      <c r="L98" s="295" t="s">
        <v>169</v>
      </c>
    </row>
    <row r="99" spans="1:12" s="123" customFormat="1" ht="26.25" customHeight="1">
      <c r="A99" s="247"/>
      <c r="B99" s="261"/>
      <c r="C99" s="10" t="s">
        <v>18</v>
      </c>
      <c r="D99" s="9" t="s">
        <v>19</v>
      </c>
      <c r="E99" s="9" t="s">
        <v>57</v>
      </c>
      <c r="F99" s="9" t="s">
        <v>46</v>
      </c>
      <c r="G99" s="247"/>
      <c r="H99" s="297"/>
      <c r="I99" s="247"/>
      <c r="J99" s="247"/>
      <c r="K99" s="294"/>
      <c r="L99" s="297"/>
    </row>
    <row r="100" spans="1:12" s="131" customFormat="1" ht="15" customHeight="1">
      <c r="A100" s="58">
        <v>1</v>
      </c>
      <c r="B100" s="81" t="s">
        <v>11</v>
      </c>
      <c r="C100" s="266">
        <f>D100+E100+F100</f>
        <v>57</v>
      </c>
      <c r="D100" s="303"/>
      <c r="E100" s="303">
        <v>57</v>
      </c>
      <c r="F100" s="303"/>
      <c r="G100" s="306">
        <v>19</v>
      </c>
      <c r="H100" s="242">
        <f>C100/G100</f>
        <v>3</v>
      </c>
      <c r="I100" s="242"/>
      <c r="J100" s="303" t="s">
        <v>2</v>
      </c>
      <c r="K100" s="87" t="s">
        <v>64</v>
      </c>
      <c r="L100" s="84"/>
    </row>
    <row r="101" spans="1:12" s="131" customFormat="1" ht="15" customHeight="1">
      <c r="A101" s="58">
        <v>2</v>
      </c>
      <c r="B101" s="81" t="s">
        <v>12</v>
      </c>
      <c r="C101" s="266"/>
      <c r="D101" s="303"/>
      <c r="E101" s="303"/>
      <c r="F101" s="303"/>
      <c r="G101" s="306"/>
      <c r="H101" s="243"/>
      <c r="I101" s="243"/>
      <c r="J101" s="303"/>
      <c r="K101" s="87" t="s">
        <v>66</v>
      </c>
      <c r="L101" s="84"/>
    </row>
    <row r="102" spans="1:12" s="131" customFormat="1" ht="15" customHeight="1">
      <c r="A102" s="58">
        <v>3</v>
      </c>
      <c r="B102" s="81" t="s">
        <v>37</v>
      </c>
      <c r="C102" s="13">
        <f>D102+E102+F102</f>
        <v>57</v>
      </c>
      <c r="D102" s="58">
        <v>38</v>
      </c>
      <c r="E102" s="58">
        <v>19</v>
      </c>
      <c r="F102" s="58"/>
      <c r="G102" s="82">
        <v>19</v>
      </c>
      <c r="H102" s="12">
        <f>C102/G102</f>
        <v>3</v>
      </c>
      <c r="I102" s="12"/>
      <c r="J102" s="58" t="s">
        <v>3</v>
      </c>
      <c r="K102" s="83"/>
      <c r="L102" s="85"/>
    </row>
    <row r="103" spans="1:12" s="131" customFormat="1" ht="15" customHeight="1">
      <c r="A103" s="58">
        <v>4</v>
      </c>
      <c r="B103" s="81" t="s">
        <v>41</v>
      </c>
      <c r="C103" s="13">
        <f aca="true" t="shared" si="7" ref="C103:C110">D103+E103+F103</f>
        <v>57</v>
      </c>
      <c r="D103" s="58">
        <v>19</v>
      </c>
      <c r="E103" s="58"/>
      <c r="F103" s="58">
        <v>38</v>
      </c>
      <c r="G103" s="82">
        <v>19</v>
      </c>
      <c r="H103" s="12">
        <f aca="true" t="shared" si="8" ref="H103:H110">C103/G103</f>
        <v>3</v>
      </c>
      <c r="I103" s="12"/>
      <c r="J103" s="58" t="s">
        <v>2</v>
      </c>
      <c r="K103" s="83"/>
      <c r="L103" s="85"/>
    </row>
    <row r="104" spans="1:12" s="131" customFormat="1" ht="15" customHeight="1">
      <c r="A104" s="58">
        <v>5</v>
      </c>
      <c r="B104" s="81" t="s">
        <v>146</v>
      </c>
      <c r="C104" s="13">
        <f t="shared" si="7"/>
        <v>76</v>
      </c>
      <c r="D104" s="58">
        <v>19</v>
      </c>
      <c r="E104" s="58">
        <v>57</v>
      </c>
      <c r="F104" s="58"/>
      <c r="G104" s="82">
        <v>19</v>
      </c>
      <c r="H104" s="12">
        <f t="shared" si="8"/>
        <v>4</v>
      </c>
      <c r="I104" s="12"/>
      <c r="J104" s="58" t="s">
        <v>2</v>
      </c>
      <c r="K104" s="83"/>
      <c r="L104" s="85"/>
    </row>
    <row r="105" spans="1:12" s="131" customFormat="1" ht="15" customHeight="1">
      <c r="A105" s="86">
        <v>6</v>
      </c>
      <c r="B105" s="81" t="s">
        <v>147</v>
      </c>
      <c r="C105" s="13">
        <f t="shared" si="7"/>
        <v>57</v>
      </c>
      <c r="D105" s="86">
        <v>38</v>
      </c>
      <c r="E105" s="86">
        <v>19</v>
      </c>
      <c r="F105" s="86"/>
      <c r="G105" s="82">
        <v>19</v>
      </c>
      <c r="H105" s="12">
        <f t="shared" si="8"/>
        <v>3</v>
      </c>
      <c r="I105" s="12"/>
      <c r="J105" s="86" t="s">
        <v>3</v>
      </c>
      <c r="K105" s="87"/>
      <c r="L105" s="88"/>
    </row>
    <row r="106" spans="1:12" s="131" customFormat="1" ht="15" customHeight="1">
      <c r="A106" s="58">
        <v>7</v>
      </c>
      <c r="B106" s="81" t="s">
        <v>148</v>
      </c>
      <c r="C106" s="13">
        <f t="shared" si="7"/>
        <v>38</v>
      </c>
      <c r="D106" s="58">
        <v>19</v>
      </c>
      <c r="E106" s="58">
        <v>19</v>
      </c>
      <c r="F106" s="58"/>
      <c r="G106" s="82">
        <v>19</v>
      </c>
      <c r="H106" s="12">
        <f t="shared" si="8"/>
        <v>2</v>
      </c>
      <c r="I106" s="12"/>
      <c r="J106" s="58" t="s">
        <v>2</v>
      </c>
      <c r="K106" s="83"/>
      <c r="L106" s="85"/>
    </row>
    <row r="107" spans="1:12" s="131" customFormat="1" ht="15" customHeight="1">
      <c r="A107" s="58">
        <v>8</v>
      </c>
      <c r="B107" s="81" t="s">
        <v>149</v>
      </c>
      <c r="C107" s="13">
        <f t="shared" si="7"/>
        <v>57</v>
      </c>
      <c r="D107" s="58">
        <v>19</v>
      </c>
      <c r="E107" s="58">
        <v>38</v>
      </c>
      <c r="F107" s="58"/>
      <c r="G107" s="82">
        <v>19</v>
      </c>
      <c r="H107" s="12">
        <f t="shared" si="8"/>
        <v>3</v>
      </c>
      <c r="I107" s="12"/>
      <c r="J107" s="58" t="s">
        <v>2</v>
      </c>
      <c r="K107" s="83"/>
      <c r="L107" s="85"/>
    </row>
    <row r="108" spans="1:12" s="131" customFormat="1" ht="15" customHeight="1">
      <c r="A108" s="58">
        <v>9</v>
      </c>
      <c r="B108" s="81" t="s">
        <v>163</v>
      </c>
      <c r="C108" s="13">
        <f t="shared" si="7"/>
        <v>57</v>
      </c>
      <c r="D108" s="58">
        <v>38</v>
      </c>
      <c r="E108" s="58">
        <v>19</v>
      </c>
      <c r="F108" s="58"/>
      <c r="G108" s="82">
        <v>19</v>
      </c>
      <c r="H108" s="12">
        <f t="shared" si="8"/>
        <v>3</v>
      </c>
      <c r="I108" s="12"/>
      <c r="J108" s="58" t="s">
        <v>3</v>
      </c>
      <c r="K108" s="83"/>
      <c r="L108" s="85"/>
    </row>
    <row r="109" spans="1:12" s="131" customFormat="1" ht="30.75" customHeight="1">
      <c r="A109" s="58">
        <v>10</v>
      </c>
      <c r="B109" s="81" t="s">
        <v>151</v>
      </c>
      <c r="C109" s="13">
        <f t="shared" si="7"/>
        <v>57</v>
      </c>
      <c r="D109" s="58">
        <v>38</v>
      </c>
      <c r="E109" s="58">
        <v>19</v>
      </c>
      <c r="F109" s="58"/>
      <c r="G109" s="82">
        <v>19</v>
      </c>
      <c r="H109" s="12">
        <f t="shared" si="8"/>
        <v>3</v>
      </c>
      <c r="I109" s="12"/>
      <c r="J109" s="58" t="s">
        <v>2</v>
      </c>
      <c r="K109" s="83"/>
      <c r="L109" s="85"/>
    </row>
    <row r="110" spans="1:12" s="131" customFormat="1" ht="15" customHeight="1">
      <c r="A110" s="58">
        <v>11</v>
      </c>
      <c r="B110" s="81" t="s">
        <v>164</v>
      </c>
      <c r="C110" s="13">
        <f t="shared" si="7"/>
        <v>76</v>
      </c>
      <c r="D110" s="58">
        <v>38</v>
      </c>
      <c r="E110" s="58">
        <v>38</v>
      </c>
      <c r="F110" s="58"/>
      <c r="G110" s="82">
        <v>19</v>
      </c>
      <c r="H110" s="12">
        <f t="shared" si="8"/>
        <v>4</v>
      </c>
      <c r="I110" s="12"/>
      <c r="J110" s="118" t="s">
        <v>3</v>
      </c>
      <c r="K110" s="83"/>
      <c r="L110" s="85"/>
    </row>
    <row r="111" spans="1:12" s="131" customFormat="1" ht="19.5" customHeight="1">
      <c r="A111" s="304"/>
      <c r="B111" s="305" t="s">
        <v>154</v>
      </c>
      <c r="C111" s="26">
        <f>SUM(C100:C110)</f>
        <v>589</v>
      </c>
      <c r="D111" s="26">
        <f>SUM(D100:D110)</f>
        <v>266</v>
      </c>
      <c r="E111" s="26">
        <f>SUM(E100:E110)</f>
        <v>285</v>
      </c>
      <c r="F111" s="26">
        <f>SUM(F100:F110)</f>
        <v>38</v>
      </c>
      <c r="G111" s="26">
        <v>19</v>
      </c>
      <c r="H111" s="12">
        <f>C111/G111</f>
        <v>31</v>
      </c>
      <c r="I111" s="26"/>
      <c r="J111" s="26"/>
      <c r="K111" s="119"/>
      <c r="L111" s="120"/>
    </row>
    <row r="112" spans="1:12" s="131" customFormat="1" ht="19.5" customHeight="1" thickBot="1">
      <c r="A112" s="233"/>
      <c r="B112" s="218"/>
      <c r="C112" s="289" t="s">
        <v>155</v>
      </c>
      <c r="D112" s="290"/>
      <c r="E112" s="290"/>
      <c r="F112" s="290"/>
      <c r="G112" s="290"/>
      <c r="H112" s="290"/>
      <c r="I112" s="290"/>
      <c r="J112" s="291"/>
      <c r="K112" s="99"/>
      <c r="L112" s="99"/>
    </row>
    <row r="113" spans="1:12" s="131" customFormat="1" ht="19.5" customHeight="1">
      <c r="A113" s="292" t="s">
        <v>168</v>
      </c>
      <c r="B113" s="292"/>
      <c r="C113" s="292"/>
      <c r="D113" s="292"/>
      <c r="E113" s="292"/>
      <c r="F113" s="292"/>
      <c r="G113" s="292"/>
      <c r="H113" s="292"/>
      <c r="I113" s="292"/>
      <c r="J113" s="100"/>
      <c r="K113" s="100"/>
      <c r="L113" s="100"/>
    </row>
    <row r="114" spans="1:12" s="131" customFormat="1" ht="15" customHeight="1">
      <c r="A114" s="58">
        <v>1</v>
      </c>
      <c r="B114" s="81" t="s">
        <v>156</v>
      </c>
      <c r="C114" s="13">
        <f>D114+E114+F114</f>
        <v>54</v>
      </c>
      <c r="D114" s="86">
        <v>36</v>
      </c>
      <c r="E114" s="86">
        <v>18</v>
      </c>
      <c r="F114" s="86"/>
      <c r="G114" s="86">
        <v>18</v>
      </c>
      <c r="H114" s="12">
        <f>C114/G114</f>
        <v>3</v>
      </c>
      <c r="I114" s="12"/>
      <c r="J114" s="86" t="s">
        <v>3</v>
      </c>
      <c r="K114" s="87"/>
      <c r="L114" s="88"/>
    </row>
    <row r="115" spans="1:12" s="131" customFormat="1" ht="15" customHeight="1">
      <c r="A115" s="230">
        <v>2</v>
      </c>
      <c r="B115" s="81" t="s">
        <v>11</v>
      </c>
      <c r="C115" s="266">
        <f>D115+E115+F115</f>
        <v>54</v>
      </c>
      <c r="D115" s="303"/>
      <c r="E115" s="303">
        <v>54</v>
      </c>
      <c r="F115" s="303"/>
      <c r="G115" s="303">
        <v>18</v>
      </c>
      <c r="H115" s="242">
        <f>C115/G115</f>
        <v>3</v>
      </c>
      <c r="I115" s="242"/>
      <c r="J115" s="303" t="s">
        <v>2</v>
      </c>
      <c r="K115" s="87" t="s">
        <v>64</v>
      </c>
      <c r="L115" s="84"/>
    </row>
    <row r="116" spans="1:12" s="131" customFormat="1" ht="15" customHeight="1">
      <c r="A116" s="231"/>
      <c r="B116" s="81" t="s">
        <v>12</v>
      </c>
      <c r="C116" s="266"/>
      <c r="D116" s="303"/>
      <c r="E116" s="303"/>
      <c r="F116" s="303"/>
      <c r="G116" s="303"/>
      <c r="H116" s="243"/>
      <c r="I116" s="243"/>
      <c r="J116" s="303"/>
      <c r="K116" s="87" t="s">
        <v>65</v>
      </c>
      <c r="L116" s="84"/>
    </row>
    <row r="117" spans="1:12" s="131" customFormat="1" ht="15" customHeight="1">
      <c r="A117" s="58">
        <v>3</v>
      </c>
      <c r="B117" s="81" t="s">
        <v>157</v>
      </c>
      <c r="C117" s="13">
        <f aca="true" t="shared" si="9" ref="C117:C123">D117+E117+F117</f>
        <v>54</v>
      </c>
      <c r="D117" s="58">
        <v>36</v>
      </c>
      <c r="E117" s="58">
        <v>18</v>
      </c>
      <c r="F117" s="58"/>
      <c r="G117" s="86">
        <v>18</v>
      </c>
      <c r="H117" s="12">
        <f>C117/G117</f>
        <v>3</v>
      </c>
      <c r="I117" s="12"/>
      <c r="J117" s="58" t="s">
        <v>3</v>
      </c>
      <c r="K117" s="121"/>
      <c r="L117" s="84"/>
    </row>
    <row r="118" spans="1:12" s="131" customFormat="1" ht="15" customHeight="1">
      <c r="A118" s="58">
        <v>4</v>
      </c>
      <c r="B118" s="81" t="s">
        <v>37</v>
      </c>
      <c r="C118" s="13">
        <f t="shared" si="9"/>
        <v>54</v>
      </c>
      <c r="D118" s="58">
        <v>36</v>
      </c>
      <c r="E118" s="58">
        <v>18</v>
      </c>
      <c r="F118" s="58"/>
      <c r="G118" s="86">
        <v>18</v>
      </c>
      <c r="H118" s="12">
        <f>C118/G118</f>
        <v>3</v>
      </c>
      <c r="I118" s="12"/>
      <c r="J118" s="58" t="s">
        <v>3</v>
      </c>
      <c r="K118" s="121"/>
      <c r="L118" s="85"/>
    </row>
    <row r="119" spans="1:12" s="131" customFormat="1" ht="15" customHeight="1">
      <c r="A119" s="58">
        <v>5</v>
      </c>
      <c r="B119" s="81" t="s">
        <v>41</v>
      </c>
      <c r="C119" s="13">
        <f t="shared" si="9"/>
        <v>54</v>
      </c>
      <c r="D119" s="58">
        <v>18</v>
      </c>
      <c r="E119" s="58"/>
      <c r="F119" s="58">
        <v>36</v>
      </c>
      <c r="G119" s="86">
        <v>18</v>
      </c>
      <c r="H119" s="12">
        <f aca="true" t="shared" si="10" ref="H119:H124">C119/G119</f>
        <v>3</v>
      </c>
      <c r="I119" s="12"/>
      <c r="J119" s="58" t="s">
        <v>3</v>
      </c>
      <c r="K119" s="121"/>
      <c r="L119" s="85"/>
    </row>
    <row r="120" spans="1:12" s="131" customFormat="1" ht="15" customHeight="1">
      <c r="A120" s="58">
        <v>6</v>
      </c>
      <c r="B120" s="81" t="s">
        <v>158</v>
      </c>
      <c r="C120" s="13">
        <f t="shared" si="9"/>
        <v>54</v>
      </c>
      <c r="D120" s="58">
        <v>36</v>
      </c>
      <c r="E120" s="58">
        <v>18</v>
      </c>
      <c r="F120" s="58"/>
      <c r="G120" s="86">
        <v>18</v>
      </c>
      <c r="H120" s="12">
        <f t="shared" si="10"/>
        <v>3</v>
      </c>
      <c r="I120" s="12"/>
      <c r="J120" s="58" t="s">
        <v>2</v>
      </c>
      <c r="K120" s="121"/>
      <c r="L120" s="84"/>
    </row>
    <row r="121" spans="1:12" s="131" customFormat="1" ht="15" customHeight="1">
      <c r="A121" s="58">
        <v>7</v>
      </c>
      <c r="B121" s="81" t="s">
        <v>62</v>
      </c>
      <c r="C121" s="13">
        <f t="shared" si="9"/>
        <v>72</v>
      </c>
      <c r="D121" s="58">
        <v>36</v>
      </c>
      <c r="E121" s="58">
        <v>36</v>
      </c>
      <c r="F121" s="58"/>
      <c r="G121" s="86">
        <v>18</v>
      </c>
      <c r="H121" s="12">
        <f t="shared" si="10"/>
        <v>4</v>
      </c>
      <c r="I121" s="12"/>
      <c r="J121" s="58" t="s">
        <v>2</v>
      </c>
      <c r="K121" s="121"/>
      <c r="L121" s="84"/>
    </row>
    <row r="122" spans="1:12" s="131" customFormat="1" ht="15" customHeight="1">
      <c r="A122" s="58">
        <v>8</v>
      </c>
      <c r="B122" s="81" t="s">
        <v>165</v>
      </c>
      <c r="C122" s="13">
        <f t="shared" si="9"/>
        <v>72</v>
      </c>
      <c r="D122" s="58">
        <v>36</v>
      </c>
      <c r="E122" s="58">
        <v>36</v>
      </c>
      <c r="F122" s="58"/>
      <c r="G122" s="86">
        <v>18</v>
      </c>
      <c r="H122" s="12">
        <f t="shared" si="10"/>
        <v>4</v>
      </c>
      <c r="I122" s="12"/>
      <c r="J122" s="58" t="s">
        <v>2</v>
      </c>
      <c r="K122" s="121"/>
      <c r="L122" s="84"/>
    </row>
    <row r="123" spans="1:12" s="131" customFormat="1" ht="15" customHeight="1" thickBot="1">
      <c r="A123" s="58">
        <v>9</v>
      </c>
      <c r="B123" s="81" t="s">
        <v>146</v>
      </c>
      <c r="C123" s="13">
        <f t="shared" si="9"/>
        <v>72</v>
      </c>
      <c r="D123" s="58"/>
      <c r="E123" s="58">
        <v>72</v>
      </c>
      <c r="F123" s="58"/>
      <c r="G123" s="86">
        <v>18</v>
      </c>
      <c r="H123" s="12">
        <f t="shared" si="10"/>
        <v>4</v>
      </c>
      <c r="I123" s="12"/>
      <c r="J123" s="58" t="s">
        <v>2</v>
      </c>
      <c r="K123" s="121"/>
      <c r="L123" s="85"/>
    </row>
    <row r="124" spans="1:13" s="131" customFormat="1" ht="15" customHeight="1" thickTop="1">
      <c r="A124" s="232"/>
      <c r="B124" s="217" t="s">
        <v>160</v>
      </c>
      <c r="C124" s="95">
        <f>SUM(C114:C123)</f>
        <v>540</v>
      </c>
      <c r="D124" s="95">
        <f>SUM(D114:D123)</f>
        <v>234</v>
      </c>
      <c r="E124" s="95">
        <f>SUM(E114:E123)</f>
        <v>270</v>
      </c>
      <c r="F124" s="95">
        <f>SUM(F114:F123)</f>
        <v>36</v>
      </c>
      <c r="G124" s="96">
        <v>18</v>
      </c>
      <c r="H124" s="12">
        <f t="shared" si="10"/>
        <v>30</v>
      </c>
      <c r="I124" s="105"/>
      <c r="J124" s="104"/>
      <c r="K124" s="105"/>
      <c r="L124" s="106"/>
      <c r="M124" s="131" t="s">
        <v>170</v>
      </c>
    </row>
    <row r="125" spans="1:12" s="131" customFormat="1" ht="15" customHeight="1" thickBot="1">
      <c r="A125" s="233"/>
      <c r="B125" s="218"/>
      <c r="C125" s="219" t="s">
        <v>166</v>
      </c>
      <c r="D125" s="220"/>
      <c r="E125" s="220"/>
      <c r="F125" s="220"/>
      <c r="G125" s="220"/>
      <c r="H125" s="220"/>
      <c r="I125" s="220"/>
      <c r="J125" s="284"/>
      <c r="K125" s="108"/>
      <c r="L125" s="109"/>
    </row>
    <row r="126" spans="1:12" s="131" customFormat="1" ht="15" customHeight="1">
      <c r="A126" s="285"/>
      <c r="B126" s="287" t="s">
        <v>22</v>
      </c>
      <c r="C126" s="40">
        <f>C111+C124</f>
        <v>1129</v>
      </c>
      <c r="D126" s="40">
        <f>D111+D124</f>
        <v>500</v>
      </c>
      <c r="E126" s="40">
        <f>E111+E124</f>
        <v>555</v>
      </c>
      <c r="F126" s="40">
        <f>F111+F124</f>
        <v>74</v>
      </c>
      <c r="G126" s="40"/>
      <c r="H126" s="111"/>
      <c r="I126" s="40"/>
      <c r="J126" s="40"/>
      <c r="K126" s="110"/>
      <c r="L126" s="112"/>
    </row>
    <row r="127" spans="1:12" s="131" customFormat="1" ht="15" customHeight="1" thickBot="1">
      <c r="A127" s="286"/>
      <c r="B127" s="288"/>
      <c r="C127" s="272" t="s">
        <v>181</v>
      </c>
      <c r="D127" s="272"/>
      <c r="E127" s="272"/>
      <c r="F127" s="272"/>
      <c r="G127" s="272"/>
      <c r="H127" s="272"/>
      <c r="I127" s="272"/>
      <c r="J127" s="272"/>
      <c r="K127" s="107"/>
      <c r="L127" s="113"/>
    </row>
    <row r="128" spans="1:12" s="131" customFormat="1" ht="37.5" customHeight="1">
      <c r="A128" s="114"/>
      <c r="B128" s="117" t="s">
        <v>4</v>
      </c>
      <c r="C128" s="45"/>
      <c r="D128" s="45"/>
      <c r="E128" s="45"/>
      <c r="F128" s="251" t="s">
        <v>9</v>
      </c>
      <c r="G128" s="251"/>
      <c r="H128" s="251"/>
      <c r="I128" s="251"/>
      <c r="J128" s="45"/>
      <c r="K128" s="114"/>
      <c r="L128" s="116"/>
    </row>
    <row r="129" spans="1:12" s="131" customFormat="1" ht="26.25" customHeight="1">
      <c r="A129" s="114"/>
      <c r="B129" s="117"/>
      <c r="C129" s="45"/>
      <c r="D129" s="45"/>
      <c r="E129" s="45"/>
      <c r="F129" s="61"/>
      <c r="G129" s="61"/>
      <c r="H129" s="61"/>
      <c r="I129" s="61"/>
      <c r="J129" s="45"/>
      <c r="K129" s="114"/>
      <c r="L129" s="116"/>
    </row>
    <row r="130" spans="1:12" s="131" customFormat="1" ht="26.25" customHeight="1">
      <c r="A130" s="114"/>
      <c r="B130" s="117"/>
      <c r="C130" s="45"/>
      <c r="D130" s="45"/>
      <c r="E130" s="45"/>
      <c r="F130" s="61"/>
      <c r="G130" s="61"/>
      <c r="H130" s="61"/>
      <c r="I130" s="61"/>
      <c r="J130" s="45"/>
      <c r="K130" s="114"/>
      <c r="L130" s="116"/>
    </row>
    <row r="131" spans="1:12" s="131" customFormat="1" ht="26.25" customHeight="1">
      <c r="A131" s="114"/>
      <c r="B131" s="117"/>
      <c r="C131" s="45"/>
      <c r="D131" s="45"/>
      <c r="E131" s="45"/>
      <c r="F131" s="61"/>
      <c r="G131" s="61"/>
      <c r="H131" s="61"/>
      <c r="I131" s="61"/>
      <c r="J131" s="45"/>
      <c r="K131" s="114"/>
      <c r="L131" s="116"/>
    </row>
    <row r="132" spans="1:12" s="131" customFormat="1" ht="26.25" customHeight="1">
      <c r="A132" s="114"/>
      <c r="B132" s="117"/>
      <c r="C132" s="45"/>
      <c r="D132" s="45"/>
      <c r="E132" s="45"/>
      <c r="F132" s="61"/>
      <c r="G132" s="61"/>
      <c r="H132" s="61"/>
      <c r="I132" s="61"/>
      <c r="J132" s="45"/>
      <c r="K132" s="114"/>
      <c r="L132" s="116"/>
    </row>
    <row r="133" spans="1:12" s="131" customFormat="1" ht="26.25" customHeight="1">
      <c r="A133" s="114"/>
      <c r="B133" s="117"/>
      <c r="C133" s="45"/>
      <c r="D133" s="45"/>
      <c r="E133" s="45"/>
      <c r="F133" s="61"/>
      <c r="G133" s="61"/>
      <c r="H133" s="61"/>
      <c r="I133" s="61"/>
      <c r="J133" s="45"/>
      <c r="K133" s="114"/>
      <c r="L133" s="116"/>
    </row>
    <row r="134" spans="1:12" s="131" customFormat="1" ht="26.25" customHeight="1">
      <c r="A134" s="114"/>
      <c r="B134" s="117"/>
      <c r="C134" s="45"/>
      <c r="D134" s="45"/>
      <c r="E134" s="45"/>
      <c r="F134" s="61"/>
      <c r="G134" s="61"/>
      <c r="H134" s="61"/>
      <c r="I134" s="61"/>
      <c r="J134" s="45"/>
      <c r="K134" s="114"/>
      <c r="L134" s="116"/>
    </row>
    <row r="135" spans="1:12" s="131" customFormat="1" ht="26.25" customHeight="1">
      <c r="A135" s="114"/>
      <c r="B135" s="117"/>
      <c r="C135" s="45"/>
      <c r="D135" s="45"/>
      <c r="E135" s="45"/>
      <c r="F135" s="61"/>
      <c r="G135" s="61"/>
      <c r="H135" s="61"/>
      <c r="I135" s="61"/>
      <c r="J135" s="45"/>
      <c r="K135" s="114"/>
      <c r="L135" s="116"/>
    </row>
    <row r="136" spans="1:12" s="131" customFormat="1" ht="26.25" customHeight="1">
      <c r="A136" s="114"/>
      <c r="B136" s="117"/>
      <c r="C136" s="45"/>
      <c r="D136" s="45"/>
      <c r="E136" s="45"/>
      <c r="F136" s="61"/>
      <c r="G136" s="61"/>
      <c r="H136" s="61"/>
      <c r="I136" s="61"/>
      <c r="J136" s="45"/>
      <c r="K136" s="114"/>
      <c r="L136" s="116"/>
    </row>
  </sheetData>
  <mergeCells count="139">
    <mergeCell ref="A50:C50"/>
    <mergeCell ref="E50:J50"/>
    <mergeCell ref="A51:C51"/>
    <mergeCell ref="E51:J51"/>
    <mergeCell ref="D52:J52"/>
    <mergeCell ref="H53:J53"/>
    <mergeCell ref="A54:D54"/>
    <mergeCell ref="A55:J55"/>
    <mergeCell ref="A56:J56"/>
    <mergeCell ref="A57:J57"/>
    <mergeCell ref="A58:A59"/>
    <mergeCell ref="B58:B59"/>
    <mergeCell ref="G58:G59"/>
    <mergeCell ref="H58:H59"/>
    <mergeCell ref="I58:I59"/>
    <mergeCell ref="J58:J59"/>
    <mergeCell ref="C58:F58"/>
    <mergeCell ref="K58:K59"/>
    <mergeCell ref="L58:L59"/>
    <mergeCell ref="C60:C61"/>
    <mergeCell ref="D60:D61"/>
    <mergeCell ref="E60:E61"/>
    <mergeCell ref="F60:F61"/>
    <mergeCell ref="G60:G61"/>
    <mergeCell ref="H60:H61"/>
    <mergeCell ref="I60:I61"/>
    <mergeCell ref="J60:J61"/>
    <mergeCell ref="A71:A72"/>
    <mergeCell ref="B71:B72"/>
    <mergeCell ref="C72:J72"/>
    <mergeCell ref="A73:I73"/>
    <mergeCell ref="C74:C75"/>
    <mergeCell ref="D74:D75"/>
    <mergeCell ref="E74:E75"/>
    <mergeCell ref="F74:F75"/>
    <mergeCell ref="G74:G75"/>
    <mergeCell ref="H74:H75"/>
    <mergeCell ref="I74:I75"/>
    <mergeCell ref="J74:J75"/>
    <mergeCell ref="B84:B85"/>
    <mergeCell ref="C85:J85"/>
    <mergeCell ref="A86:A87"/>
    <mergeCell ref="B86:B87"/>
    <mergeCell ref="C87:J87"/>
    <mergeCell ref="A84:A85"/>
    <mergeCell ref="A94:D94"/>
    <mergeCell ref="A95:J95"/>
    <mergeCell ref="F89:I89"/>
    <mergeCell ref="A90:C90"/>
    <mergeCell ref="E90:J90"/>
    <mergeCell ref="A91:C91"/>
    <mergeCell ref="E91:J91"/>
    <mergeCell ref="D92:J92"/>
    <mergeCell ref="H93:J93"/>
    <mergeCell ref="K98:K99"/>
    <mergeCell ref="L98:L99"/>
    <mergeCell ref="C100:C101"/>
    <mergeCell ref="D100:D101"/>
    <mergeCell ref="E100:E101"/>
    <mergeCell ref="F100:F101"/>
    <mergeCell ref="G100:G101"/>
    <mergeCell ref="I100:I101"/>
    <mergeCell ref="J100:J101"/>
    <mergeCell ref="J98:J99"/>
    <mergeCell ref="A111:A112"/>
    <mergeCell ref="B111:B112"/>
    <mergeCell ref="C112:J112"/>
    <mergeCell ref="A113:I113"/>
    <mergeCell ref="G115:G116"/>
    <mergeCell ref="I115:I116"/>
    <mergeCell ref="J115:J116"/>
    <mergeCell ref="A115:A116"/>
    <mergeCell ref="C115:C116"/>
    <mergeCell ref="D115:D116"/>
    <mergeCell ref="E115:E116"/>
    <mergeCell ref="H100:H101"/>
    <mergeCell ref="H115:H116"/>
    <mergeCell ref="F128:I128"/>
    <mergeCell ref="A124:A125"/>
    <mergeCell ref="B124:B125"/>
    <mergeCell ref="C125:J125"/>
    <mergeCell ref="A126:A127"/>
    <mergeCell ref="B126:B127"/>
    <mergeCell ref="C127:J127"/>
    <mergeCell ref="F115:F116"/>
    <mergeCell ref="C98:F98"/>
    <mergeCell ref="G98:G99"/>
    <mergeCell ref="A96:J96"/>
    <mergeCell ref="A97:J97"/>
    <mergeCell ref="A98:A99"/>
    <mergeCell ref="B98:B99"/>
    <mergeCell ref="H98:H99"/>
    <mergeCell ref="I98:I99"/>
    <mergeCell ref="A1:C1"/>
    <mergeCell ref="E1:J1"/>
    <mergeCell ref="A2:C2"/>
    <mergeCell ref="E2:J2"/>
    <mergeCell ref="J9:J10"/>
    <mergeCell ref="D3:J3"/>
    <mergeCell ref="H4:J4"/>
    <mergeCell ref="A5:D5"/>
    <mergeCell ref="A6:J6"/>
    <mergeCell ref="K9:K10"/>
    <mergeCell ref="L9:L10"/>
    <mergeCell ref="A7:J7"/>
    <mergeCell ref="A8:J8"/>
    <mergeCell ref="A9:A10"/>
    <mergeCell ref="B9:B10"/>
    <mergeCell ref="C9:F9"/>
    <mergeCell ref="G9:G10"/>
    <mergeCell ref="H9:H10"/>
    <mergeCell ref="I9:I10"/>
    <mergeCell ref="A25:A26"/>
    <mergeCell ref="B25:B26"/>
    <mergeCell ref="C26:J26"/>
    <mergeCell ref="A27:I27"/>
    <mergeCell ref="A41:A42"/>
    <mergeCell ref="B41:B42"/>
    <mergeCell ref="C42:J42"/>
    <mergeCell ref="A43:A44"/>
    <mergeCell ref="B43:B44"/>
    <mergeCell ref="C44:J44"/>
    <mergeCell ref="F46:I46"/>
    <mergeCell ref="C13:C14"/>
    <mergeCell ref="D13:D14"/>
    <mergeCell ref="E13:E14"/>
    <mergeCell ref="F13:F14"/>
    <mergeCell ref="G13:G14"/>
    <mergeCell ref="H13:H14"/>
    <mergeCell ref="I13:I14"/>
    <mergeCell ref="J13:J14"/>
    <mergeCell ref="C30:C31"/>
    <mergeCell ref="D30:D31"/>
    <mergeCell ref="E30:E31"/>
    <mergeCell ref="F30:F31"/>
    <mergeCell ref="G30:G31"/>
    <mergeCell ref="H30:H31"/>
    <mergeCell ref="I30:I31"/>
    <mergeCell ref="J30:J3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K40" sqref="K40"/>
    </sheetView>
  </sheetViews>
  <sheetFormatPr defaultColWidth="9.00390625" defaultRowHeight="12.75"/>
  <cols>
    <col min="1" max="1" width="3.625" style="183" customWidth="1"/>
    <col min="2" max="2" width="40.625" style="183" customWidth="1"/>
    <col min="3" max="3" width="10.375" style="183" customWidth="1"/>
    <col min="4" max="4" width="9.375" style="183" customWidth="1"/>
    <col min="5" max="5" width="9.00390625" style="183" customWidth="1"/>
    <col min="6" max="6" width="23.00390625" style="183" customWidth="1"/>
    <col min="7" max="7" width="17.25390625" style="183" customWidth="1"/>
    <col min="8" max="8" width="17.625" style="183" customWidth="1"/>
    <col min="9" max="9" width="16.125" style="183" customWidth="1"/>
    <col min="10" max="10" width="9.125" style="183" customWidth="1"/>
    <col min="11" max="11" width="9.25390625" style="183" customWidth="1"/>
    <col min="12" max="16384" width="9.125" style="183" customWidth="1"/>
  </cols>
  <sheetData>
    <row r="1" spans="1:9" ht="90" customHeight="1">
      <c r="A1" s="313" t="s">
        <v>353</v>
      </c>
      <c r="B1" s="314"/>
      <c r="C1" s="314"/>
      <c r="D1" s="314"/>
      <c r="E1" s="314"/>
      <c r="F1" s="314"/>
      <c r="G1" s="314"/>
      <c r="H1" s="314"/>
      <c r="I1" s="314"/>
    </row>
    <row r="2" ht="30.75" customHeight="1">
      <c r="I2" s="193" t="s">
        <v>354</v>
      </c>
    </row>
    <row r="3" ht="32.25" customHeight="1">
      <c r="I3" s="185" t="s">
        <v>355</v>
      </c>
    </row>
    <row r="4" ht="32.25" customHeight="1">
      <c r="I4" s="185" t="s">
        <v>374</v>
      </c>
    </row>
    <row r="5" ht="57" customHeight="1">
      <c r="I5" s="207" t="s">
        <v>356</v>
      </c>
    </row>
    <row r="6" spans="1:9" ht="41.25" customHeight="1">
      <c r="A6" s="315" t="s">
        <v>357</v>
      </c>
      <c r="B6" s="315"/>
      <c r="C6" s="315"/>
      <c r="D6" s="315"/>
      <c r="E6" s="315"/>
      <c r="F6" s="315"/>
      <c r="G6" s="315"/>
      <c r="H6" s="315"/>
      <c r="I6" s="315"/>
    </row>
    <row r="7" spans="1:9" s="184" customFormat="1" ht="45" customHeight="1">
      <c r="A7" s="315" t="s">
        <v>372</v>
      </c>
      <c r="B7" s="315"/>
      <c r="C7" s="315"/>
      <c r="D7" s="315"/>
      <c r="E7" s="315"/>
      <c r="F7" s="315"/>
      <c r="G7" s="315"/>
      <c r="H7" s="315"/>
      <c r="I7" s="315"/>
    </row>
    <row r="8" spans="1:9" ht="115.5" customHeight="1">
      <c r="A8" s="310" t="s">
        <v>370</v>
      </c>
      <c r="B8" s="311"/>
      <c r="C8" s="311"/>
      <c r="D8" s="311"/>
      <c r="E8" s="311"/>
      <c r="F8" s="311"/>
      <c r="G8" s="311"/>
      <c r="H8" s="311"/>
      <c r="I8" s="311"/>
    </row>
    <row r="9" ht="15.75">
      <c r="B9" s="185" t="s">
        <v>364</v>
      </c>
    </row>
    <row r="10" spans="2:6" ht="15.75">
      <c r="B10" s="185" t="s">
        <v>363</v>
      </c>
      <c r="C10" s="200"/>
      <c r="D10" s="200"/>
      <c r="F10" s="202" t="s">
        <v>367</v>
      </c>
    </row>
    <row r="11" spans="3:6" ht="12.75">
      <c r="C11" s="312" t="s">
        <v>365</v>
      </c>
      <c r="D11" s="312"/>
      <c r="E11" s="201"/>
      <c r="F11" s="201" t="s">
        <v>366</v>
      </c>
    </row>
    <row r="13" ht="15.75">
      <c r="F13" s="184" t="s">
        <v>368</v>
      </c>
    </row>
    <row r="14" spans="1:9" s="186" customFormat="1" ht="48.75" customHeight="1">
      <c r="A14" s="187" t="s">
        <v>358</v>
      </c>
      <c r="B14" s="187" t="s">
        <v>16</v>
      </c>
      <c r="C14" s="205" t="s">
        <v>17</v>
      </c>
      <c r="D14" s="206" t="s">
        <v>373</v>
      </c>
      <c r="E14" s="188" t="s">
        <v>21</v>
      </c>
      <c r="F14" s="189" t="s">
        <v>359</v>
      </c>
      <c r="G14" s="189" t="s">
        <v>360</v>
      </c>
      <c r="H14" s="189" t="s">
        <v>361</v>
      </c>
      <c r="I14" s="189" t="s">
        <v>362</v>
      </c>
    </row>
    <row r="15" spans="1:9" ht="91.5" customHeight="1">
      <c r="A15" s="11">
        <v>1</v>
      </c>
      <c r="B15" s="47" t="s">
        <v>277</v>
      </c>
      <c r="C15" s="67">
        <v>22</v>
      </c>
      <c r="D15" s="164"/>
      <c r="E15" s="24" t="s">
        <v>2</v>
      </c>
      <c r="F15" s="191"/>
      <c r="G15" s="191"/>
      <c r="H15" s="191"/>
      <c r="I15" s="191"/>
    </row>
    <row r="16" spans="1:9" ht="91.5" customHeight="1">
      <c r="A16" s="14">
        <v>2</v>
      </c>
      <c r="B16" s="12" t="s">
        <v>371</v>
      </c>
      <c r="C16" s="15">
        <v>30</v>
      </c>
      <c r="D16" s="190"/>
      <c r="E16" s="14" t="s">
        <v>3</v>
      </c>
      <c r="F16" s="190"/>
      <c r="G16" s="190"/>
      <c r="H16" s="190"/>
      <c r="I16" s="190"/>
    </row>
    <row r="17" spans="1:9" ht="91.5" customHeight="1">
      <c r="A17" s="11">
        <v>3</v>
      </c>
      <c r="B17" s="12" t="s">
        <v>89</v>
      </c>
      <c r="C17" s="34">
        <v>22</v>
      </c>
      <c r="D17" s="190"/>
      <c r="E17" s="13" t="s">
        <v>2</v>
      </c>
      <c r="F17" s="190"/>
      <c r="G17" s="190"/>
      <c r="H17" s="190"/>
      <c r="I17" s="190"/>
    </row>
    <row r="18" spans="1:9" ht="91.5" customHeight="1">
      <c r="A18" s="11">
        <v>4</v>
      </c>
      <c r="B18" s="12" t="s">
        <v>276</v>
      </c>
      <c r="C18" s="34">
        <v>22</v>
      </c>
      <c r="D18" s="190"/>
      <c r="E18" s="34" t="s">
        <v>3</v>
      </c>
      <c r="F18" s="190"/>
      <c r="G18" s="190"/>
      <c r="H18" s="190"/>
      <c r="I18" s="190"/>
    </row>
    <row r="19" spans="1:9" ht="91.5" customHeight="1">
      <c r="A19" s="11">
        <v>5</v>
      </c>
      <c r="B19" s="12" t="s">
        <v>278</v>
      </c>
      <c r="C19" s="34">
        <v>22</v>
      </c>
      <c r="D19" s="190"/>
      <c r="E19" s="13" t="s">
        <v>3</v>
      </c>
      <c r="F19" s="190"/>
      <c r="G19" s="190"/>
      <c r="H19" s="190"/>
      <c r="I19" s="190"/>
    </row>
    <row r="20" spans="1:9" s="186" customFormat="1" ht="48.75" customHeight="1">
      <c r="A20" s="187" t="s">
        <v>358</v>
      </c>
      <c r="B20" s="187" t="s">
        <v>16</v>
      </c>
      <c r="C20" s="205" t="s">
        <v>17</v>
      </c>
      <c r="D20" s="206" t="s">
        <v>373</v>
      </c>
      <c r="E20" s="188" t="s">
        <v>21</v>
      </c>
      <c r="F20" s="189" t="s">
        <v>359</v>
      </c>
      <c r="G20" s="189" t="s">
        <v>360</v>
      </c>
      <c r="H20" s="189" t="s">
        <v>361</v>
      </c>
      <c r="I20" s="189" t="s">
        <v>362</v>
      </c>
    </row>
    <row r="21" spans="1:9" ht="109.5" customHeight="1">
      <c r="A21" s="11">
        <v>6</v>
      </c>
      <c r="B21" s="12" t="s">
        <v>42</v>
      </c>
      <c r="C21" s="34">
        <v>20</v>
      </c>
      <c r="D21" s="190"/>
      <c r="E21" s="13" t="s">
        <v>2</v>
      </c>
      <c r="F21" s="190"/>
      <c r="G21" s="190"/>
      <c r="H21" s="190"/>
      <c r="I21" s="190"/>
    </row>
    <row r="22" spans="1:9" ht="109.5" customHeight="1">
      <c r="A22" s="11">
        <v>7</v>
      </c>
      <c r="B22" s="12" t="s">
        <v>90</v>
      </c>
      <c r="C22" s="67">
        <v>22</v>
      </c>
      <c r="D22" s="190"/>
      <c r="E22" s="13" t="s">
        <v>3</v>
      </c>
      <c r="F22" s="190"/>
      <c r="G22" s="190"/>
      <c r="H22" s="190"/>
      <c r="I22" s="190"/>
    </row>
    <row r="23" spans="1:9" ht="109.5" customHeight="1">
      <c r="A23" s="14">
        <v>8</v>
      </c>
      <c r="B23" s="64" t="s">
        <v>280</v>
      </c>
      <c r="C23" s="15">
        <v>22</v>
      </c>
      <c r="D23" s="190"/>
      <c r="E23" s="60" t="s">
        <v>2</v>
      </c>
      <c r="F23" s="190"/>
      <c r="G23" s="190"/>
      <c r="H23" s="190"/>
      <c r="I23" s="190"/>
    </row>
    <row r="24" spans="1:9" ht="109.5" customHeight="1">
      <c r="A24" s="11">
        <v>9</v>
      </c>
      <c r="B24" s="12" t="s">
        <v>281</v>
      </c>
      <c r="C24" s="15">
        <v>18</v>
      </c>
      <c r="D24" s="190"/>
      <c r="E24" s="13" t="s">
        <v>2</v>
      </c>
      <c r="F24" s="190"/>
      <c r="G24" s="190"/>
      <c r="H24" s="190"/>
      <c r="I24" s="190"/>
    </row>
    <row r="25" spans="1:9" ht="23.25" customHeight="1" thickBot="1">
      <c r="A25" s="35">
        <v>10</v>
      </c>
      <c r="B25" s="36" t="s">
        <v>26</v>
      </c>
      <c r="C25" s="54">
        <v>4</v>
      </c>
      <c r="D25" s="192"/>
      <c r="E25" s="48" t="s">
        <v>2</v>
      </c>
      <c r="F25" s="192"/>
      <c r="G25" s="192"/>
      <c r="H25" s="192"/>
      <c r="I25" s="192"/>
    </row>
    <row r="26" spans="1:9" ht="90" customHeight="1" thickTop="1">
      <c r="A26" s="313" t="s">
        <v>353</v>
      </c>
      <c r="B26" s="314"/>
      <c r="C26" s="314"/>
      <c r="D26" s="314"/>
      <c r="E26" s="314"/>
      <c r="F26" s="314"/>
      <c r="G26" s="314"/>
      <c r="H26" s="314"/>
      <c r="I26" s="314"/>
    </row>
    <row r="27" ht="30.75" customHeight="1">
      <c r="I27" s="193" t="s">
        <v>354</v>
      </c>
    </row>
    <row r="28" ht="32.25" customHeight="1">
      <c r="I28" s="185" t="s">
        <v>355</v>
      </c>
    </row>
    <row r="29" ht="32.25" customHeight="1">
      <c r="I29" s="185" t="s">
        <v>374</v>
      </c>
    </row>
    <row r="30" ht="57" customHeight="1">
      <c r="I30" s="207" t="s">
        <v>356</v>
      </c>
    </row>
    <row r="31" spans="1:9" ht="41.25" customHeight="1">
      <c r="A31" s="315" t="s">
        <v>357</v>
      </c>
      <c r="B31" s="315"/>
      <c r="C31" s="315"/>
      <c r="D31" s="315"/>
      <c r="E31" s="315"/>
      <c r="F31" s="315"/>
      <c r="G31" s="315"/>
      <c r="H31" s="315"/>
      <c r="I31" s="315"/>
    </row>
    <row r="32" spans="1:9" s="184" customFormat="1" ht="45" customHeight="1">
      <c r="A32" s="315" t="s">
        <v>372</v>
      </c>
      <c r="B32" s="315"/>
      <c r="C32" s="315"/>
      <c r="D32" s="315"/>
      <c r="E32" s="315"/>
      <c r="F32" s="315"/>
      <c r="G32" s="315"/>
      <c r="H32" s="315"/>
      <c r="I32" s="315"/>
    </row>
    <row r="33" spans="1:9" ht="115.5" customHeight="1">
      <c r="A33" s="310" t="s">
        <v>375</v>
      </c>
      <c r="B33" s="311"/>
      <c r="C33" s="311"/>
      <c r="D33" s="311"/>
      <c r="E33" s="311"/>
      <c r="F33" s="311"/>
      <c r="G33" s="311"/>
      <c r="H33" s="311"/>
      <c r="I33" s="311"/>
    </row>
    <row r="34" ht="15.75">
      <c r="B34" s="185" t="s">
        <v>364</v>
      </c>
    </row>
    <row r="35" spans="2:6" ht="15.75">
      <c r="B35" s="185" t="s">
        <v>363</v>
      </c>
      <c r="C35" s="200"/>
      <c r="D35" s="200"/>
      <c r="F35" s="202" t="s">
        <v>367</v>
      </c>
    </row>
    <row r="36" spans="3:6" ht="12.75">
      <c r="C36" s="312" t="s">
        <v>365</v>
      </c>
      <c r="D36" s="312"/>
      <c r="E36" s="201"/>
      <c r="F36" s="201" t="s">
        <v>366</v>
      </c>
    </row>
    <row r="38" ht="15.75">
      <c r="F38" s="184" t="s">
        <v>376</v>
      </c>
    </row>
    <row r="39" spans="1:9" s="186" customFormat="1" ht="51">
      <c r="A39" s="187" t="s">
        <v>358</v>
      </c>
      <c r="B39" s="187" t="s">
        <v>16</v>
      </c>
      <c r="C39" s="205" t="s">
        <v>17</v>
      </c>
      <c r="D39" s="206" t="s">
        <v>369</v>
      </c>
      <c r="E39" s="188" t="s">
        <v>21</v>
      </c>
      <c r="F39" s="189" t="s">
        <v>359</v>
      </c>
      <c r="G39" s="189" t="s">
        <v>360</v>
      </c>
      <c r="H39" s="189" t="s">
        <v>361</v>
      </c>
      <c r="I39" s="189" t="s">
        <v>362</v>
      </c>
    </row>
    <row r="40" spans="1:9" ht="98.25" customHeight="1">
      <c r="A40" s="11">
        <v>1</v>
      </c>
      <c r="B40" s="12" t="s">
        <v>279</v>
      </c>
      <c r="C40" s="34">
        <v>14</v>
      </c>
      <c r="D40" s="34"/>
      <c r="E40" s="13" t="s">
        <v>3</v>
      </c>
      <c r="F40" s="190"/>
      <c r="G40" s="190"/>
      <c r="H40" s="190"/>
      <c r="I40" s="190"/>
    </row>
    <row r="41" spans="1:9" ht="98.25" customHeight="1">
      <c r="A41" s="11">
        <v>2</v>
      </c>
      <c r="B41" s="12" t="s">
        <v>85</v>
      </c>
      <c r="C41" s="34">
        <v>24</v>
      </c>
      <c r="D41" s="21"/>
      <c r="E41" s="13" t="s">
        <v>3</v>
      </c>
      <c r="F41" s="190"/>
      <c r="G41" s="190"/>
      <c r="H41" s="190"/>
      <c r="I41" s="190"/>
    </row>
    <row r="42" spans="1:9" ht="98.25" customHeight="1">
      <c r="A42" s="11">
        <v>3</v>
      </c>
      <c r="B42" s="12" t="s">
        <v>45</v>
      </c>
      <c r="C42" s="34">
        <v>24</v>
      </c>
      <c r="D42" s="34"/>
      <c r="E42" s="13" t="s">
        <v>2</v>
      </c>
      <c r="F42" s="190"/>
      <c r="G42" s="190"/>
      <c r="H42" s="190"/>
      <c r="I42" s="190"/>
    </row>
    <row r="43" spans="1:9" ht="98.25" customHeight="1">
      <c r="A43" s="11">
        <v>4</v>
      </c>
      <c r="B43" s="12" t="s">
        <v>42</v>
      </c>
      <c r="C43" s="34">
        <v>24</v>
      </c>
      <c r="D43" s="34" t="s">
        <v>53</v>
      </c>
      <c r="E43" s="13" t="s">
        <v>3</v>
      </c>
      <c r="F43" s="190"/>
      <c r="G43" s="190"/>
      <c r="H43" s="190"/>
      <c r="I43" s="190"/>
    </row>
    <row r="44" spans="1:9" ht="98.25" customHeight="1">
      <c r="A44" s="11">
        <v>5</v>
      </c>
      <c r="B44" s="12" t="s">
        <v>90</v>
      </c>
      <c r="C44" s="34">
        <v>34</v>
      </c>
      <c r="D44" s="20"/>
      <c r="E44" s="13" t="s">
        <v>3</v>
      </c>
      <c r="F44" s="190"/>
      <c r="G44" s="190"/>
      <c r="H44" s="190"/>
      <c r="I44" s="190"/>
    </row>
    <row r="45" spans="1:9" s="186" customFormat="1" ht="51">
      <c r="A45" s="187" t="s">
        <v>358</v>
      </c>
      <c r="B45" s="187" t="s">
        <v>16</v>
      </c>
      <c r="C45" s="205" t="s">
        <v>17</v>
      </c>
      <c r="D45" s="206" t="s">
        <v>369</v>
      </c>
      <c r="E45" s="188" t="s">
        <v>21</v>
      </c>
      <c r="F45" s="189" t="s">
        <v>359</v>
      </c>
      <c r="G45" s="189" t="s">
        <v>360</v>
      </c>
      <c r="H45" s="189" t="s">
        <v>361</v>
      </c>
      <c r="I45" s="189" t="s">
        <v>362</v>
      </c>
    </row>
    <row r="46" spans="1:9" ht="119.25" customHeight="1">
      <c r="A46" s="11">
        <v>6</v>
      </c>
      <c r="B46" s="12" t="s">
        <v>91</v>
      </c>
      <c r="C46" s="34">
        <v>24</v>
      </c>
      <c r="D46" s="34"/>
      <c r="E46" s="13" t="s">
        <v>3</v>
      </c>
      <c r="F46" s="190"/>
      <c r="G46" s="190"/>
      <c r="H46" s="190"/>
      <c r="I46" s="190"/>
    </row>
    <row r="47" spans="1:9" ht="119.25" customHeight="1">
      <c r="A47" s="11">
        <v>7</v>
      </c>
      <c r="B47" s="12" t="s">
        <v>198</v>
      </c>
      <c r="C47" s="34">
        <v>24</v>
      </c>
      <c r="D47" s="21"/>
      <c r="E47" s="13" t="s">
        <v>2</v>
      </c>
      <c r="F47" s="190"/>
      <c r="G47" s="190"/>
      <c r="H47" s="190"/>
      <c r="I47" s="190"/>
    </row>
    <row r="48" spans="1:9" ht="119.25" customHeight="1">
      <c r="A48" s="11">
        <v>8</v>
      </c>
      <c r="B48" s="12" t="s">
        <v>281</v>
      </c>
      <c r="C48" s="34">
        <v>15</v>
      </c>
      <c r="D48" s="34"/>
      <c r="E48" s="13" t="s">
        <v>2</v>
      </c>
      <c r="F48" s="190"/>
      <c r="G48" s="190"/>
      <c r="H48" s="190"/>
      <c r="I48" s="190"/>
    </row>
    <row r="49" spans="1:9" ht="51" customHeight="1" thickBot="1">
      <c r="A49" s="35">
        <v>9</v>
      </c>
      <c r="B49" s="36" t="s">
        <v>26</v>
      </c>
      <c r="C49" s="54">
        <v>4</v>
      </c>
      <c r="D49" s="49"/>
      <c r="E49" s="48" t="s">
        <v>2</v>
      </c>
      <c r="F49" s="192"/>
      <c r="G49" s="192"/>
      <c r="H49" s="192"/>
      <c r="I49" s="192"/>
    </row>
    <row r="50" spans="1:9" ht="69.75" customHeight="1" thickTop="1">
      <c r="A50" s="194">
        <v>1</v>
      </c>
      <c r="B50" s="195" t="s">
        <v>274</v>
      </c>
      <c r="C50" s="196" t="s">
        <v>206</v>
      </c>
      <c r="D50" s="203"/>
      <c r="E50" s="199" t="s">
        <v>2</v>
      </c>
      <c r="F50" s="197"/>
      <c r="G50" s="204"/>
      <c r="H50" s="197"/>
      <c r="I50" s="204"/>
    </row>
  </sheetData>
  <mergeCells count="10">
    <mergeCell ref="A33:I33"/>
    <mergeCell ref="C36:D36"/>
    <mergeCell ref="A1:I1"/>
    <mergeCell ref="A6:I6"/>
    <mergeCell ref="A7:I7"/>
    <mergeCell ref="A8:I8"/>
    <mergeCell ref="C11:D11"/>
    <mergeCell ref="A26:I26"/>
    <mergeCell ref="A31:I31"/>
    <mergeCell ref="A32:I32"/>
  </mergeCells>
  <printOptions/>
  <pageMargins left="0" right="0" top="0.7874015748031497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16">
      <selection activeCell="O137" sqref="O137"/>
    </sheetView>
  </sheetViews>
  <sheetFormatPr defaultColWidth="9.00390625" defaultRowHeight="12.75"/>
  <cols>
    <col min="1" max="1" width="3.625" style="23" bestFit="1" customWidth="1"/>
    <col min="2" max="2" width="57.125" style="23" customWidth="1"/>
    <col min="3" max="3" width="6.25390625" style="23" hidden="1" customWidth="1"/>
    <col min="4" max="4" width="7.00390625" style="23" hidden="1" customWidth="1"/>
    <col min="5" max="5" width="6.625" style="23" hidden="1" customWidth="1"/>
    <col min="6" max="6" width="5.875" style="23" hidden="1" customWidth="1"/>
    <col min="7" max="7" width="7.375" style="23" hidden="1" customWidth="1"/>
    <col min="8" max="8" width="7.00390625" style="23" hidden="1" customWidth="1"/>
    <col min="9" max="9" width="11.875" style="23" customWidth="1"/>
    <col min="10" max="10" width="9.375" style="23" customWidth="1"/>
    <col min="11" max="11" width="12.25390625" style="23" customWidth="1"/>
    <col min="12" max="12" width="9.125" style="23" customWidth="1"/>
    <col min="13" max="13" width="19.25390625" style="23" customWidth="1"/>
    <col min="14" max="14" width="11.00390625" style="23" customWidth="1"/>
    <col min="15" max="16384" width="9.125" style="23" customWidth="1"/>
  </cols>
  <sheetData>
    <row r="1" spans="5:11" ht="18.75">
      <c r="E1" s="326" t="s">
        <v>306</v>
      </c>
      <c r="F1" s="326"/>
      <c r="G1" s="326"/>
      <c r="H1" s="326"/>
      <c r="I1" s="326"/>
      <c r="J1" s="326"/>
      <c r="K1" s="326"/>
    </row>
    <row r="2" spans="2:11" ht="30.75" customHeight="1">
      <c r="B2" s="277" t="s">
        <v>176</v>
      </c>
      <c r="C2" s="277"/>
      <c r="D2" s="277"/>
      <c r="E2" s="277"/>
      <c r="F2" s="277"/>
      <c r="G2" s="277"/>
      <c r="H2" s="277"/>
      <c r="I2" s="277"/>
      <c r="J2" s="277"/>
      <c r="K2" s="277"/>
    </row>
    <row r="3" spans="4:12" ht="15.75">
      <c r="D3" s="141"/>
      <c r="E3" s="154"/>
      <c r="F3" s="156"/>
      <c r="G3" s="156"/>
      <c r="H3" s="156"/>
      <c r="I3" s="156"/>
      <c r="J3" s="277" t="s">
        <v>15</v>
      </c>
      <c r="K3" s="277"/>
      <c r="L3" s="155"/>
    </row>
    <row r="4" spans="2:12" ht="15.75">
      <c r="B4" s="327" t="s">
        <v>310</v>
      </c>
      <c r="C4" s="327"/>
      <c r="D4" s="327"/>
      <c r="E4" s="327"/>
      <c r="F4" s="327"/>
      <c r="G4" s="327"/>
      <c r="H4" s="327"/>
      <c r="I4" s="327"/>
      <c r="J4" s="327"/>
      <c r="K4" s="327"/>
      <c r="L4" s="155"/>
    </row>
    <row r="5" spans="4:12" ht="15.75">
      <c r="D5" s="327" t="s">
        <v>311</v>
      </c>
      <c r="E5" s="327"/>
      <c r="F5" s="327"/>
      <c r="G5" s="327"/>
      <c r="H5" s="327"/>
      <c r="I5" s="327"/>
      <c r="J5" s="327"/>
      <c r="K5" s="327"/>
      <c r="L5" s="155"/>
    </row>
    <row r="6" spans="1:13" ht="20.25">
      <c r="A6" s="328" t="s">
        <v>305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2"/>
      <c r="M6" s="3"/>
    </row>
    <row r="7" spans="1:13" ht="20.25" customHeight="1">
      <c r="A7" s="329" t="s">
        <v>307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2"/>
      <c r="M7" s="3"/>
    </row>
    <row r="8" spans="1:13" ht="21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2"/>
      <c r="M8" s="3"/>
    </row>
    <row r="9" spans="1:13" ht="12" customHeight="1">
      <c r="A9" s="325" t="s">
        <v>312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2"/>
      <c r="M9" s="3"/>
    </row>
    <row r="10" spans="1:13" ht="18.75">
      <c r="A10" s="278" t="s">
        <v>48</v>
      </c>
      <c r="B10" s="278"/>
      <c r="C10" s="278"/>
      <c r="D10" s="278"/>
      <c r="E10" s="53"/>
      <c r="F10" s="53"/>
      <c r="G10" s="53"/>
      <c r="H10" s="53"/>
      <c r="I10" s="53"/>
      <c r="J10" s="53"/>
      <c r="K10" s="53"/>
      <c r="L10" s="7"/>
      <c r="M10" s="3"/>
    </row>
    <row r="11" spans="1:13" ht="33.75" customHeight="1">
      <c r="A11" s="279" t="s">
        <v>273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7"/>
      <c r="M11" s="3"/>
    </row>
    <row r="12" spans="1:13" ht="18.75">
      <c r="A12" s="279" t="s">
        <v>87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7"/>
      <c r="M12" s="3"/>
    </row>
    <row r="13" spans="1:14" ht="18.75">
      <c r="A13" s="281" t="s">
        <v>308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8"/>
      <c r="M13" s="3"/>
      <c r="N13" s="23" t="s">
        <v>321</v>
      </c>
    </row>
    <row r="14" spans="1:14" ht="23.25" customHeight="1">
      <c r="A14" s="282" t="s">
        <v>0</v>
      </c>
      <c r="B14" s="269" t="s">
        <v>16</v>
      </c>
      <c r="C14" s="248" t="s">
        <v>17</v>
      </c>
      <c r="D14" s="249"/>
      <c r="E14" s="249"/>
      <c r="F14" s="250"/>
      <c r="G14" s="283" t="s">
        <v>320</v>
      </c>
      <c r="H14" s="283" t="s">
        <v>309</v>
      </c>
      <c r="I14" s="283" t="s">
        <v>17</v>
      </c>
      <c r="J14" s="283" t="s">
        <v>20</v>
      </c>
      <c r="K14" s="283" t="s">
        <v>21</v>
      </c>
      <c r="L14" s="270" t="s">
        <v>1</v>
      </c>
      <c r="M14" s="269" t="s">
        <v>58</v>
      </c>
      <c r="N14" s="23" t="s">
        <v>324</v>
      </c>
    </row>
    <row r="15" spans="1:16" ht="25.5">
      <c r="A15" s="282"/>
      <c r="B15" s="269"/>
      <c r="C15" s="10" t="s">
        <v>18</v>
      </c>
      <c r="D15" s="9" t="s">
        <v>19</v>
      </c>
      <c r="E15" s="9" t="s">
        <v>57</v>
      </c>
      <c r="F15" s="9" t="s">
        <v>46</v>
      </c>
      <c r="G15" s="247"/>
      <c r="H15" s="247"/>
      <c r="I15" s="247"/>
      <c r="J15" s="247"/>
      <c r="K15" s="247"/>
      <c r="L15" s="271"/>
      <c r="M15" s="269"/>
      <c r="N15" s="23" t="s">
        <v>317</v>
      </c>
      <c r="O15" s="162">
        <f>12*17</f>
        <v>204</v>
      </c>
      <c r="P15" s="23" t="s">
        <v>318</v>
      </c>
    </row>
    <row r="16" spans="1:15" s="55" customFormat="1" ht="15" customHeight="1">
      <c r="A16" s="11">
        <v>1</v>
      </c>
      <c r="B16" s="12" t="s">
        <v>277</v>
      </c>
      <c r="C16" s="11">
        <f aca="true" t="shared" si="0" ref="C16:C25">D16+E16+F16</f>
        <v>51</v>
      </c>
      <c r="D16" s="11">
        <v>17</v>
      </c>
      <c r="E16" s="13">
        <v>34</v>
      </c>
      <c r="F16" s="13"/>
      <c r="G16" s="10">
        <v>0.4</v>
      </c>
      <c r="H16" s="15">
        <f>C16*G16</f>
        <v>20.400000000000002</v>
      </c>
      <c r="I16" s="15">
        <v>22</v>
      </c>
      <c r="J16" s="15"/>
      <c r="K16" s="13" t="s">
        <v>2</v>
      </c>
      <c r="L16" s="16"/>
      <c r="M16" s="17"/>
      <c r="N16" s="55" t="s">
        <v>319</v>
      </c>
      <c r="O16" s="163">
        <f>O15/510</f>
        <v>0.4</v>
      </c>
    </row>
    <row r="17" spans="1:13" s="55" customFormat="1" ht="15" customHeight="1">
      <c r="A17" s="14">
        <v>2</v>
      </c>
      <c r="B17" s="12" t="s">
        <v>371</v>
      </c>
      <c r="C17" s="14">
        <f t="shared" si="0"/>
        <v>68</v>
      </c>
      <c r="D17" s="14">
        <v>17</v>
      </c>
      <c r="E17" s="14">
        <v>51</v>
      </c>
      <c r="F17" s="14"/>
      <c r="G17" s="10">
        <v>0.4</v>
      </c>
      <c r="H17" s="15">
        <f aca="true" t="shared" si="1" ref="H17:H25">C17*G17</f>
        <v>27.200000000000003</v>
      </c>
      <c r="I17" s="15">
        <v>30</v>
      </c>
      <c r="J17" s="14"/>
      <c r="K17" s="14" t="s">
        <v>3</v>
      </c>
      <c r="L17" s="16"/>
      <c r="M17" s="17"/>
    </row>
    <row r="18" spans="1:13" ht="15" customHeight="1">
      <c r="A18" s="11">
        <v>3</v>
      </c>
      <c r="B18" s="12" t="s">
        <v>89</v>
      </c>
      <c r="C18" s="11">
        <f t="shared" si="0"/>
        <v>51</v>
      </c>
      <c r="D18" s="11">
        <v>17</v>
      </c>
      <c r="E18" s="13">
        <v>34</v>
      </c>
      <c r="F18" s="13"/>
      <c r="G18" s="10">
        <v>0.4</v>
      </c>
      <c r="H18" s="15">
        <f t="shared" si="1"/>
        <v>20.400000000000002</v>
      </c>
      <c r="I18" s="34">
        <v>22</v>
      </c>
      <c r="J18" s="21"/>
      <c r="K18" s="13" t="s">
        <v>2</v>
      </c>
      <c r="L18" s="16"/>
      <c r="M18" s="22"/>
    </row>
    <row r="19" spans="1:13" ht="15" customHeight="1">
      <c r="A19" s="11">
        <v>4</v>
      </c>
      <c r="B19" s="12" t="s">
        <v>276</v>
      </c>
      <c r="C19" s="11">
        <f t="shared" si="0"/>
        <v>51</v>
      </c>
      <c r="D19" s="13">
        <v>17</v>
      </c>
      <c r="E19" s="13"/>
      <c r="F19" s="13">
        <v>34</v>
      </c>
      <c r="G19" s="10">
        <v>0.4</v>
      </c>
      <c r="H19" s="15">
        <f t="shared" si="1"/>
        <v>20.400000000000002</v>
      </c>
      <c r="I19" s="34">
        <v>22</v>
      </c>
      <c r="K19" s="34" t="s">
        <v>3</v>
      </c>
      <c r="L19" s="16"/>
      <c r="M19" s="22"/>
    </row>
    <row r="20" spans="1:13" ht="15" customHeight="1">
      <c r="A20" s="11">
        <v>5</v>
      </c>
      <c r="B20" s="12" t="s">
        <v>278</v>
      </c>
      <c r="C20" s="11">
        <f t="shared" si="0"/>
        <v>51</v>
      </c>
      <c r="D20" s="11">
        <v>17</v>
      </c>
      <c r="E20" s="13">
        <v>34</v>
      </c>
      <c r="F20" s="13"/>
      <c r="G20" s="10">
        <v>0.4</v>
      </c>
      <c r="H20" s="15">
        <f t="shared" si="1"/>
        <v>20.400000000000002</v>
      </c>
      <c r="I20" s="15">
        <v>22</v>
      </c>
      <c r="J20" s="21"/>
      <c r="K20" s="13" t="s">
        <v>3</v>
      </c>
      <c r="L20" s="16"/>
      <c r="M20" s="17"/>
    </row>
    <row r="21" spans="1:13" ht="15" customHeight="1">
      <c r="A21" s="11">
        <v>6</v>
      </c>
      <c r="B21" s="12" t="s">
        <v>42</v>
      </c>
      <c r="C21" s="11">
        <f t="shared" si="0"/>
        <v>34</v>
      </c>
      <c r="D21" s="11">
        <v>17</v>
      </c>
      <c r="E21" s="13"/>
      <c r="F21" s="13">
        <v>17</v>
      </c>
      <c r="G21" s="10">
        <v>0.4</v>
      </c>
      <c r="H21" s="15">
        <f t="shared" si="1"/>
        <v>13.600000000000001</v>
      </c>
      <c r="I21" s="34">
        <v>20</v>
      </c>
      <c r="J21" s="34"/>
      <c r="K21" s="13" t="s">
        <v>2</v>
      </c>
      <c r="L21" s="16"/>
      <c r="M21" s="17"/>
    </row>
    <row r="22" spans="1:13" ht="15" customHeight="1">
      <c r="A22" s="11">
        <v>7</v>
      </c>
      <c r="B22" s="12" t="s">
        <v>90</v>
      </c>
      <c r="C22" s="11">
        <f t="shared" si="0"/>
        <v>51</v>
      </c>
      <c r="D22" s="11">
        <v>17</v>
      </c>
      <c r="E22" s="13"/>
      <c r="F22" s="13">
        <v>34</v>
      </c>
      <c r="G22" s="10">
        <v>0.4</v>
      </c>
      <c r="H22" s="15">
        <f t="shared" si="1"/>
        <v>20.400000000000002</v>
      </c>
      <c r="I22" s="67">
        <v>22</v>
      </c>
      <c r="J22" s="19"/>
      <c r="K22" s="13" t="s">
        <v>3</v>
      </c>
      <c r="L22" s="16"/>
      <c r="M22" s="17"/>
    </row>
    <row r="23" spans="1:13" ht="15" customHeight="1">
      <c r="A23" s="14">
        <v>8</v>
      </c>
      <c r="B23" s="64" t="s">
        <v>280</v>
      </c>
      <c r="C23" s="14">
        <f t="shared" si="0"/>
        <v>51</v>
      </c>
      <c r="D23" s="14">
        <v>17</v>
      </c>
      <c r="E23" s="60">
        <v>34</v>
      </c>
      <c r="F23" s="60"/>
      <c r="G23" s="10">
        <v>0.4</v>
      </c>
      <c r="H23" s="15">
        <f t="shared" si="1"/>
        <v>20.400000000000002</v>
      </c>
      <c r="I23" s="15">
        <v>22</v>
      </c>
      <c r="J23" s="34"/>
      <c r="K23" s="60" t="s">
        <v>2</v>
      </c>
      <c r="L23" s="65"/>
      <c r="M23" s="66"/>
    </row>
    <row r="24" spans="1:13" ht="15" customHeight="1">
      <c r="A24" s="11">
        <v>9</v>
      </c>
      <c r="B24" s="12" t="s">
        <v>281</v>
      </c>
      <c r="C24" s="11">
        <f t="shared" si="0"/>
        <v>34</v>
      </c>
      <c r="D24" s="11">
        <v>17</v>
      </c>
      <c r="E24" s="13">
        <v>17</v>
      </c>
      <c r="F24" s="13"/>
      <c r="G24" s="10">
        <v>0.4</v>
      </c>
      <c r="H24" s="15">
        <f t="shared" si="1"/>
        <v>13.600000000000001</v>
      </c>
      <c r="I24" s="15">
        <v>18</v>
      </c>
      <c r="J24" s="34"/>
      <c r="K24" s="13" t="s">
        <v>2</v>
      </c>
      <c r="L24" s="13"/>
      <c r="M24" s="17"/>
    </row>
    <row r="25" spans="1:13" s="152" customFormat="1" ht="15" customHeight="1" thickBot="1">
      <c r="A25" s="35">
        <v>10</v>
      </c>
      <c r="B25" s="36" t="s">
        <v>26</v>
      </c>
      <c r="C25" s="35">
        <f t="shared" si="0"/>
        <v>68</v>
      </c>
      <c r="D25" s="35"/>
      <c r="E25" s="48">
        <v>68</v>
      </c>
      <c r="F25" s="48"/>
      <c r="G25" s="37">
        <v>0.4</v>
      </c>
      <c r="H25" s="54">
        <f t="shared" si="1"/>
        <v>27.200000000000003</v>
      </c>
      <c r="I25" s="54">
        <v>4</v>
      </c>
      <c r="J25" s="54"/>
      <c r="K25" s="48" t="s">
        <v>2</v>
      </c>
      <c r="L25" s="48"/>
      <c r="M25" s="51"/>
    </row>
    <row r="26" spans="1:13" ht="15" customHeight="1" thickTop="1">
      <c r="A26" s="262"/>
      <c r="B26" s="264" t="s">
        <v>67</v>
      </c>
      <c r="C26" s="26">
        <f>SUM(C16:C25)</f>
        <v>510</v>
      </c>
      <c r="D26" s="26">
        <f>SUM(D16:D25)</f>
        <v>153</v>
      </c>
      <c r="E26" s="26">
        <f>SUM(E16:E25)</f>
        <v>272</v>
      </c>
      <c r="F26" s="26">
        <f>SUM(F16:F25)</f>
        <v>85</v>
      </c>
      <c r="G26" s="26"/>
      <c r="H26" s="26">
        <f>SUM(H16:H25)</f>
        <v>204.00000000000006</v>
      </c>
      <c r="I26" s="26">
        <f>SUM(I16:I25)</f>
        <v>204</v>
      </c>
      <c r="J26" s="26"/>
      <c r="K26" s="26"/>
      <c r="L26" s="27"/>
      <c r="M26" s="28"/>
    </row>
    <row r="27" spans="1:13" ht="15" customHeight="1" thickBot="1">
      <c r="A27" s="263"/>
      <c r="B27" s="265"/>
      <c r="C27" s="272" t="s">
        <v>179</v>
      </c>
      <c r="D27" s="272"/>
      <c r="E27" s="272"/>
      <c r="F27" s="272"/>
      <c r="G27" s="272"/>
      <c r="H27" s="272"/>
      <c r="I27" s="272"/>
      <c r="J27" s="272"/>
      <c r="K27" s="272"/>
      <c r="L27" s="29"/>
      <c r="M27" s="30"/>
    </row>
    <row r="28" spans="1:14" ht="15" customHeight="1">
      <c r="A28" s="245" t="s">
        <v>200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23"/>
      <c r="L28" s="31"/>
      <c r="M28" s="32"/>
      <c r="N28" s="23" t="s">
        <v>322</v>
      </c>
    </row>
    <row r="29" spans="1:14" s="55" customFormat="1" ht="15" customHeight="1">
      <c r="A29" s="11">
        <v>1</v>
      </c>
      <c r="B29" s="12" t="s">
        <v>279</v>
      </c>
      <c r="C29" s="11">
        <f aca="true" t="shared" si="2" ref="C29:C37">D29+E29+F29</f>
        <v>34</v>
      </c>
      <c r="D29" s="11">
        <v>17</v>
      </c>
      <c r="E29" s="13">
        <v>17</v>
      </c>
      <c r="F29" s="13"/>
      <c r="G29" s="10">
        <v>0.403017</v>
      </c>
      <c r="H29" s="15">
        <f aca="true" t="shared" si="3" ref="H29:H37">C29*G29</f>
        <v>13.702578</v>
      </c>
      <c r="I29" s="15">
        <v>14</v>
      </c>
      <c r="J29" s="15"/>
      <c r="K29" s="13" t="s">
        <v>3</v>
      </c>
      <c r="L29" s="16"/>
      <c r="M29" s="17"/>
      <c r="N29" s="55" t="s">
        <v>323</v>
      </c>
    </row>
    <row r="30" spans="1:15" ht="15" customHeight="1">
      <c r="A30" s="11">
        <v>2</v>
      </c>
      <c r="B30" s="12" t="s">
        <v>85</v>
      </c>
      <c r="C30" s="11">
        <f t="shared" si="2"/>
        <v>51</v>
      </c>
      <c r="D30" s="11">
        <v>17</v>
      </c>
      <c r="E30" s="13"/>
      <c r="F30" s="13">
        <v>34</v>
      </c>
      <c r="G30" s="10">
        <v>0.403017</v>
      </c>
      <c r="H30" s="15">
        <f t="shared" si="3"/>
        <v>20.553867</v>
      </c>
      <c r="I30" s="34">
        <v>24</v>
      </c>
      <c r="J30" s="21"/>
      <c r="K30" s="13" t="s">
        <v>3</v>
      </c>
      <c r="L30" s="16"/>
      <c r="M30" s="17"/>
      <c r="N30" s="23" t="s">
        <v>325</v>
      </c>
      <c r="O30" s="162">
        <f>11*17</f>
        <v>187</v>
      </c>
    </row>
    <row r="31" spans="1:15" ht="15" customHeight="1">
      <c r="A31" s="11">
        <v>3</v>
      </c>
      <c r="B31" s="12" t="s">
        <v>45</v>
      </c>
      <c r="C31" s="11">
        <f t="shared" si="2"/>
        <v>51</v>
      </c>
      <c r="D31" s="11">
        <v>34</v>
      </c>
      <c r="E31" s="13">
        <v>17</v>
      </c>
      <c r="F31" s="13"/>
      <c r="G31" s="10">
        <v>0.403017</v>
      </c>
      <c r="H31" s="15">
        <f t="shared" si="3"/>
        <v>20.553867</v>
      </c>
      <c r="I31" s="34">
        <v>24</v>
      </c>
      <c r="J31" s="34"/>
      <c r="K31" s="13" t="s">
        <v>2</v>
      </c>
      <c r="L31" s="16"/>
      <c r="M31" s="17"/>
      <c r="N31" s="23" t="s">
        <v>326</v>
      </c>
      <c r="O31" s="23">
        <f>187/464</f>
        <v>0.40301724137931033</v>
      </c>
    </row>
    <row r="32" spans="1:13" ht="15" customHeight="1">
      <c r="A32" s="11">
        <v>4</v>
      </c>
      <c r="B32" s="12" t="s">
        <v>42</v>
      </c>
      <c r="C32" s="11">
        <f t="shared" si="2"/>
        <v>51</v>
      </c>
      <c r="D32" s="34">
        <v>17</v>
      </c>
      <c r="E32" s="10"/>
      <c r="F32" s="10">
        <v>34</v>
      </c>
      <c r="G32" s="10">
        <v>0.403017</v>
      </c>
      <c r="H32" s="15">
        <f t="shared" si="3"/>
        <v>20.553867</v>
      </c>
      <c r="I32" s="34">
        <v>24</v>
      </c>
      <c r="J32" s="34" t="s">
        <v>53</v>
      </c>
      <c r="K32" s="13" t="s">
        <v>3</v>
      </c>
      <c r="L32" s="33"/>
      <c r="M32" s="22"/>
    </row>
    <row r="33" spans="1:13" ht="15" customHeight="1">
      <c r="A33" s="11">
        <v>5</v>
      </c>
      <c r="B33" s="12" t="s">
        <v>90</v>
      </c>
      <c r="C33" s="11">
        <f t="shared" si="2"/>
        <v>85</v>
      </c>
      <c r="D33" s="10">
        <v>34</v>
      </c>
      <c r="E33" s="10"/>
      <c r="F33" s="10">
        <v>51</v>
      </c>
      <c r="G33" s="10">
        <v>0.403017</v>
      </c>
      <c r="H33" s="15">
        <f t="shared" si="3"/>
        <v>34.256445</v>
      </c>
      <c r="I33" s="34">
        <v>34</v>
      </c>
      <c r="J33" s="20"/>
      <c r="K33" s="13" t="s">
        <v>3</v>
      </c>
      <c r="L33" s="33"/>
      <c r="M33" s="22"/>
    </row>
    <row r="34" spans="1:13" ht="15" customHeight="1">
      <c r="A34" s="11">
        <v>6</v>
      </c>
      <c r="B34" s="64" t="s">
        <v>91</v>
      </c>
      <c r="C34" s="14">
        <f t="shared" si="2"/>
        <v>51</v>
      </c>
      <c r="D34" s="14">
        <v>17</v>
      </c>
      <c r="E34" s="60"/>
      <c r="F34" s="60">
        <v>34</v>
      </c>
      <c r="G34" s="10">
        <v>0.403017</v>
      </c>
      <c r="H34" s="15">
        <f t="shared" si="3"/>
        <v>20.553867</v>
      </c>
      <c r="I34" s="15">
        <v>24</v>
      </c>
      <c r="J34" s="15"/>
      <c r="K34" s="60" t="s">
        <v>3</v>
      </c>
      <c r="L34" s="33"/>
      <c r="M34" s="22"/>
    </row>
    <row r="35" spans="1:13" ht="15" customHeight="1">
      <c r="A35" s="11">
        <v>7</v>
      </c>
      <c r="B35" s="12" t="s">
        <v>198</v>
      </c>
      <c r="C35" s="11">
        <f t="shared" si="2"/>
        <v>51</v>
      </c>
      <c r="D35" s="13">
        <v>34</v>
      </c>
      <c r="E35" s="13">
        <v>17</v>
      </c>
      <c r="F35" s="13"/>
      <c r="G35" s="10">
        <v>0.403017</v>
      </c>
      <c r="H35" s="15">
        <f t="shared" si="3"/>
        <v>20.553867</v>
      </c>
      <c r="I35" s="34">
        <v>24</v>
      </c>
      <c r="J35" s="21"/>
      <c r="K35" s="13" t="s">
        <v>2</v>
      </c>
      <c r="L35" s="16"/>
      <c r="M35" s="17"/>
    </row>
    <row r="36" spans="1:13" ht="15" customHeight="1">
      <c r="A36" s="14">
        <v>8</v>
      </c>
      <c r="B36" s="64" t="s">
        <v>281</v>
      </c>
      <c r="C36" s="14">
        <f t="shared" si="2"/>
        <v>34</v>
      </c>
      <c r="D36" s="60">
        <v>17</v>
      </c>
      <c r="E36" s="60">
        <v>17</v>
      </c>
      <c r="F36" s="60"/>
      <c r="G36" s="10">
        <v>0.403017</v>
      </c>
      <c r="H36" s="15">
        <f t="shared" si="3"/>
        <v>13.702578</v>
      </c>
      <c r="I36" s="15">
        <v>15</v>
      </c>
      <c r="J36" s="15"/>
      <c r="K36" s="60" t="s">
        <v>2</v>
      </c>
      <c r="L36" s="65"/>
      <c r="M36" s="66"/>
    </row>
    <row r="37" spans="1:13" ht="15" customHeight="1" thickBot="1">
      <c r="A37" s="35">
        <v>9</v>
      </c>
      <c r="B37" s="36" t="s">
        <v>26</v>
      </c>
      <c r="C37" s="35">
        <f t="shared" si="2"/>
        <v>56</v>
      </c>
      <c r="D37" s="48"/>
      <c r="E37" s="48">
        <v>56</v>
      </c>
      <c r="F37" s="48"/>
      <c r="G37" s="10">
        <v>0.403017</v>
      </c>
      <c r="H37" s="54">
        <f t="shared" si="3"/>
        <v>22.568952</v>
      </c>
      <c r="I37" s="54">
        <v>4</v>
      </c>
      <c r="J37" s="49"/>
      <c r="K37" s="48" t="s">
        <v>2</v>
      </c>
      <c r="L37" s="50"/>
      <c r="M37" s="51"/>
    </row>
    <row r="38" spans="1:13" ht="15" customHeight="1" thickTop="1">
      <c r="A38" s="252"/>
      <c r="B38" s="253" t="s">
        <v>68</v>
      </c>
      <c r="C38" s="26">
        <f>SUM(C29:C37)</f>
        <v>464</v>
      </c>
      <c r="D38" s="26">
        <f>SUM(D29:D37)</f>
        <v>187</v>
      </c>
      <c r="E38" s="26">
        <f>SUM(E29:E37)</f>
        <v>124</v>
      </c>
      <c r="F38" s="26">
        <f>SUM(F29:F37)</f>
        <v>153</v>
      </c>
      <c r="G38" s="26"/>
      <c r="H38" s="26">
        <f>SUM(H29:H37)</f>
        <v>186.99988799999997</v>
      </c>
      <c r="I38" s="26">
        <f>SUM(I29:I37)</f>
        <v>187</v>
      </c>
      <c r="J38" s="26"/>
      <c r="K38" s="26"/>
      <c r="L38" s="27"/>
      <c r="M38" s="28"/>
    </row>
    <row r="39" spans="1:13" ht="29.25" customHeight="1" thickBot="1">
      <c r="A39" s="252"/>
      <c r="B39" s="253"/>
      <c r="C39" s="234" t="s">
        <v>283</v>
      </c>
      <c r="D39" s="235"/>
      <c r="E39" s="235"/>
      <c r="F39" s="235"/>
      <c r="G39" s="235"/>
      <c r="H39" s="235"/>
      <c r="I39" s="235"/>
      <c r="J39" s="235"/>
      <c r="K39" s="236"/>
      <c r="L39" s="38"/>
      <c r="M39" s="39"/>
    </row>
    <row r="40" spans="1:13" ht="15" customHeight="1">
      <c r="A40" s="237"/>
      <c r="B40" s="238" t="s">
        <v>22</v>
      </c>
      <c r="C40" s="40">
        <f>C26+C38</f>
        <v>974</v>
      </c>
      <c r="D40" s="40">
        <f>D26+D38</f>
        <v>340</v>
      </c>
      <c r="E40" s="40">
        <f>E26+E38</f>
        <v>396</v>
      </c>
      <c r="F40" s="40">
        <f>F26+F38</f>
        <v>238</v>
      </c>
      <c r="G40" s="40"/>
      <c r="H40" s="40"/>
      <c r="I40" s="40">
        <f>I26+I38</f>
        <v>391</v>
      </c>
      <c r="J40" s="40"/>
      <c r="K40" s="40"/>
      <c r="L40" s="41"/>
      <c r="M40" s="42"/>
    </row>
    <row r="41" spans="1:13" ht="33" customHeight="1" thickBot="1">
      <c r="A41" s="263"/>
      <c r="B41" s="272"/>
      <c r="C41" s="272" t="s">
        <v>284</v>
      </c>
      <c r="D41" s="272"/>
      <c r="E41" s="272"/>
      <c r="F41" s="272"/>
      <c r="G41" s="272"/>
      <c r="H41" s="272"/>
      <c r="I41" s="272"/>
      <c r="J41" s="272"/>
      <c r="K41" s="272"/>
      <c r="L41" s="43"/>
      <c r="M41" s="30"/>
    </row>
    <row r="42" spans="1:13" ht="21" customHeight="1">
      <c r="A42" s="18">
        <v>1</v>
      </c>
      <c r="B42" s="47" t="s">
        <v>274</v>
      </c>
      <c r="C42" s="239" t="s">
        <v>206</v>
      </c>
      <c r="D42" s="240"/>
      <c r="E42" s="240"/>
      <c r="F42" s="240"/>
      <c r="G42" s="240"/>
      <c r="H42" s="240"/>
      <c r="I42" s="240"/>
      <c r="J42" s="241"/>
      <c r="K42" s="138" t="s">
        <v>2</v>
      </c>
      <c r="L42" s="25"/>
      <c r="M42" s="28"/>
    </row>
    <row r="43" spans="1:15" ht="18.75" customHeight="1">
      <c r="A43" s="4"/>
      <c r="B43" s="61" t="s">
        <v>4</v>
      </c>
      <c r="C43" s="45"/>
      <c r="D43" s="45"/>
      <c r="E43" s="45"/>
      <c r="I43" s="161"/>
      <c r="J43" s="139" t="s">
        <v>9</v>
      </c>
      <c r="L43" s="139"/>
      <c r="M43" s="139"/>
      <c r="N43" s="139"/>
      <c r="O43" s="139"/>
    </row>
    <row r="44" s="157" customFormat="1" ht="15.75">
      <c r="B44" s="157" t="s">
        <v>313</v>
      </c>
    </row>
    <row r="45" spans="2:11" s="157" customFormat="1" ht="15.75">
      <c r="B45" s="157" t="s">
        <v>314</v>
      </c>
      <c r="C45" s="158"/>
      <c r="D45" s="158"/>
      <c r="E45" s="158"/>
      <c r="F45" s="158"/>
      <c r="I45" s="158"/>
      <c r="J45" s="158"/>
      <c r="K45" s="158"/>
    </row>
    <row r="46" spans="9:11" s="159" customFormat="1" ht="12">
      <c r="I46" s="160" t="s">
        <v>315</v>
      </c>
      <c r="K46" s="160" t="s">
        <v>316</v>
      </c>
    </row>
    <row r="48" spans="5:11" ht="18.75">
      <c r="E48" s="326" t="s">
        <v>306</v>
      </c>
      <c r="F48" s="326"/>
      <c r="G48" s="326"/>
      <c r="H48" s="326"/>
      <c r="I48" s="326"/>
      <c r="J48" s="326"/>
      <c r="K48" s="326"/>
    </row>
    <row r="49" spans="2:11" ht="30.75" customHeight="1">
      <c r="B49" s="277" t="s">
        <v>176</v>
      </c>
      <c r="C49" s="277"/>
      <c r="D49" s="277"/>
      <c r="E49" s="277"/>
      <c r="F49" s="277"/>
      <c r="G49" s="277"/>
      <c r="H49" s="277"/>
      <c r="I49" s="277"/>
      <c r="J49" s="277"/>
      <c r="K49" s="277"/>
    </row>
    <row r="50" spans="4:12" ht="15.75">
      <c r="D50" s="141"/>
      <c r="E50" s="154"/>
      <c r="F50" s="156"/>
      <c r="G50" s="156"/>
      <c r="H50" s="156"/>
      <c r="I50" s="156"/>
      <c r="J50" s="277" t="s">
        <v>15</v>
      </c>
      <c r="K50" s="277"/>
      <c r="L50" s="155"/>
    </row>
    <row r="51" spans="2:12" ht="15.75">
      <c r="B51" s="327" t="s">
        <v>310</v>
      </c>
      <c r="C51" s="327"/>
      <c r="D51" s="327"/>
      <c r="E51" s="327"/>
      <c r="F51" s="327"/>
      <c r="G51" s="327"/>
      <c r="H51" s="327"/>
      <c r="I51" s="327"/>
      <c r="J51" s="327"/>
      <c r="K51" s="327"/>
      <c r="L51" s="155"/>
    </row>
    <row r="52" spans="4:12" ht="15.75">
      <c r="D52" s="327" t="s">
        <v>311</v>
      </c>
      <c r="E52" s="327"/>
      <c r="F52" s="327"/>
      <c r="G52" s="327"/>
      <c r="H52" s="327"/>
      <c r="I52" s="327"/>
      <c r="J52" s="327"/>
      <c r="K52" s="327"/>
      <c r="L52" s="155"/>
    </row>
    <row r="53" spans="1:13" ht="20.25">
      <c r="A53" s="328" t="s">
        <v>305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2"/>
      <c r="M53" s="3"/>
    </row>
    <row r="54" spans="1:13" ht="20.25" customHeight="1">
      <c r="A54" s="329" t="s">
        <v>307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2"/>
      <c r="M54" s="3"/>
    </row>
    <row r="55" spans="1:13" ht="18" customHeight="1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2"/>
      <c r="M55" s="3"/>
    </row>
    <row r="56" spans="1:13" ht="12" customHeight="1">
      <c r="A56" s="325" t="s">
        <v>312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2"/>
      <c r="M56" s="3"/>
    </row>
    <row r="57" spans="1:13" ht="18.75">
      <c r="A57" s="278" t="s">
        <v>48</v>
      </c>
      <c r="B57" s="278"/>
      <c r="C57" s="278"/>
      <c r="D57" s="278"/>
      <c r="E57" s="53"/>
      <c r="F57" s="53"/>
      <c r="G57" s="53"/>
      <c r="H57" s="53"/>
      <c r="I57" s="53"/>
      <c r="J57" s="53"/>
      <c r="K57" s="53"/>
      <c r="L57" s="7"/>
      <c r="M57" s="3"/>
    </row>
    <row r="58" spans="1:13" ht="57.75" customHeight="1">
      <c r="A58" s="279" t="s">
        <v>285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7"/>
      <c r="M58" s="3"/>
    </row>
    <row r="59" spans="1:13" ht="18.75">
      <c r="A59" s="279" t="s">
        <v>286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7"/>
      <c r="M59" s="3"/>
    </row>
    <row r="60" spans="1:13" ht="15" customHeight="1">
      <c r="A60" s="281" t="s">
        <v>308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8"/>
      <c r="M60" s="3"/>
    </row>
    <row r="61" spans="1:14" ht="12.75" customHeight="1">
      <c r="A61" s="282" t="s">
        <v>0</v>
      </c>
      <c r="B61" s="269" t="s">
        <v>16</v>
      </c>
      <c r="C61" s="248" t="s">
        <v>17</v>
      </c>
      <c r="D61" s="249"/>
      <c r="E61" s="249"/>
      <c r="F61" s="250"/>
      <c r="G61" s="283" t="s">
        <v>320</v>
      </c>
      <c r="H61" s="283" t="s">
        <v>309</v>
      </c>
      <c r="I61" s="283" t="s">
        <v>17</v>
      </c>
      <c r="J61" s="283" t="s">
        <v>20</v>
      </c>
      <c r="K61" s="283" t="s">
        <v>21</v>
      </c>
      <c r="L61" s="270" t="s">
        <v>1</v>
      </c>
      <c r="M61" s="269" t="s">
        <v>58</v>
      </c>
      <c r="N61" s="23" t="s">
        <v>327</v>
      </c>
    </row>
    <row r="62" spans="1:16" ht="25.5">
      <c r="A62" s="282"/>
      <c r="B62" s="269"/>
      <c r="C62" s="10" t="s">
        <v>18</v>
      </c>
      <c r="D62" s="9" t="s">
        <v>19</v>
      </c>
      <c r="E62" s="9" t="s">
        <v>57</v>
      </c>
      <c r="F62" s="9" t="s">
        <v>46</v>
      </c>
      <c r="G62" s="247"/>
      <c r="H62" s="247"/>
      <c r="I62" s="247"/>
      <c r="J62" s="247"/>
      <c r="K62" s="247"/>
      <c r="L62" s="271"/>
      <c r="M62" s="269"/>
      <c r="N62" s="55" t="s">
        <v>328</v>
      </c>
      <c r="O62" s="55"/>
      <c r="P62" s="55"/>
    </row>
    <row r="63" spans="1:15" ht="15" customHeight="1">
      <c r="A63" s="258">
        <v>1</v>
      </c>
      <c r="B63" s="12" t="s">
        <v>289</v>
      </c>
      <c r="C63" s="258">
        <f>D63+E63+F63</f>
        <v>51</v>
      </c>
      <c r="D63" s="258"/>
      <c r="E63" s="258">
        <v>51</v>
      </c>
      <c r="F63" s="258"/>
      <c r="G63" s="258">
        <v>0.4</v>
      </c>
      <c r="H63" s="258">
        <f>C63*G63</f>
        <v>20.400000000000002</v>
      </c>
      <c r="I63" s="258">
        <v>22</v>
      </c>
      <c r="J63" s="258"/>
      <c r="K63" s="258" t="s">
        <v>3</v>
      </c>
      <c r="L63" s="16"/>
      <c r="M63" s="17"/>
      <c r="N63" s="23" t="s">
        <v>317</v>
      </c>
      <c r="O63" s="162">
        <f>12*17</f>
        <v>204</v>
      </c>
    </row>
    <row r="64" spans="1:15" ht="15" customHeight="1">
      <c r="A64" s="259"/>
      <c r="B64" s="12" t="s">
        <v>187</v>
      </c>
      <c r="C64" s="259"/>
      <c r="D64" s="259"/>
      <c r="E64" s="259"/>
      <c r="F64" s="259"/>
      <c r="G64" s="259"/>
      <c r="H64" s="259"/>
      <c r="I64" s="259"/>
      <c r="J64" s="259"/>
      <c r="K64" s="259"/>
      <c r="L64" s="16" t="s">
        <v>65</v>
      </c>
      <c r="M64" s="17"/>
      <c r="N64" s="23" t="s">
        <v>329</v>
      </c>
      <c r="O64" s="166">
        <f>204/510</f>
        <v>0.4</v>
      </c>
    </row>
    <row r="65" spans="1:13" ht="15" customHeight="1">
      <c r="A65" s="11">
        <v>2</v>
      </c>
      <c r="B65" s="12" t="s">
        <v>290</v>
      </c>
      <c r="C65" s="11">
        <f>D65+E65+F65</f>
        <v>51</v>
      </c>
      <c r="D65" s="11">
        <v>17</v>
      </c>
      <c r="E65" s="13">
        <v>34</v>
      </c>
      <c r="F65" s="13"/>
      <c r="G65" s="11">
        <v>0.4</v>
      </c>
      <c r="H65" s="34">
        <f>C65*G65</f>
        <v>20.400000000000002</v>
      </c>
      <c r="I65" s="19">
        <v>22</v>
      </c>
      <c r="J65" s="19"/>
      <c r="K65" s="13" t="s">
        <v>2</v>
      </c>
      <c r="L65" s="16"/>
      <c r="M65" s="17"/>
    </row>
    <row r="66" spans="1:13" ht="15" customHeight="1">
      <c r="A66" s="11">
        <v>3</v>
      </c>
      <c r="B66" s="12" t="s">
        <v>291</v>
      </c>
      <c r="C66" s="11">
        <f>D66+E66+F66</f>
        <v>51</v>
      </c>
      <c r="D66" s="11">
        <v>17</v>
      </c>
      <c r="E66" s="13"/>
      <c r="F66" s="13">
        <v>34</v>
      </c>
      <c r="G66" s="11">
        <v>0.4</v>
      </c>
      <c r="H66" s="34">
        <f aca="true" t="shared" si="4" ref="H66:H73">C66*G66</f>
        <v>20.400000000000002</v>
      </c>
      <c r="I66" s="34">
        <v>22</v>
      </c>
      <c r="J66" s="21"/>
      <c r="K66" s="13" t="s">
        <v>2</v>
      </c>
      <c r="L66" s="16"/>
      <c r="M66" s="22"/>
    </row>
    <row r="67" spans="1:13" ht="15" customHeight="1">
      <c r="A67" s="14">
        <v>4</v>
      </c>
      <c r="B67" s="12" t="s">
        <v>292</v>
      </c>
      <c r="C67" s="14">
        <f aca="true" t="shared" si="5" ref="C67:C73">D67+E67+F67</f>
        <v>51</v>
      </c>
      <c r="D67" s="14">
        <v>17</v>
      </c>
      <c r="E67" s="14">
        <v>34</v>
      </c>
      <c r="F67" s="14"/>
      <c r="G67" s="11">
        <v>0.4</v>
      </c>
      <c r="H67" s="34">
        <f t="shared" si="4"/>
        <v>20.400000000000002</v>
      </c>
      <c r="I67" s="14">
        <v>22</v>
      </c>
      <c r="J67" s="14"/>
      <c r="K67" s="14" t="s">
        <v>2</v>
      </c>
      <c r="L67" s="16"/>
      <c r="M67" s="17"/>
    </row>
    <row r="68" spans="1:13" ht="15" customHeight="1">
      <c r="A68" s="14">
        <v>5</v>
      </c>
      <c r="B68" s="12" t="s">
        <v>44</v>
      </c>
      <c r="C68" s="14">
        <f t="shared" si="5"/>
        <v>34</v>
      </c>
      <c r="D68" s="14">
        <v>17</v>
      </c>
      <c r="E68" s="60">
        <v>17</v>
      </c>
      <c r="F68" s="60"/>
      <c r="G68" s="11">
        <v>0.4</v>
      </c>
      <c r="H68" s="34">
        <f t="shared" si="4"/>
        <v>13.600000000000001</v>
      </c>
      <c r="I68" s="34">
        <v>18</v>
      </c>
      <c r="J68" s="34"/>
      <c r="K68" s="60" t="s">
        <v>3</v>
      </c>
      <c r="L68" s="65"/>
      <c r="M68" s="66"/>
    </row>
    <row r="69" spans="1:13" ht="15" customHeight="1">
      <c r="A69" s="258">
        <v>6</v>
      </c>
      <c r="B69" s="12" t="s">
        <v>297</v>
      </c>
      <c r="C69" s="258">
        <f>D69+E69+F69</f>
        <v>68</v>
      </c>
      <c r="D69" s="258"/>
      <c r="E69" s="258">
        <v>68</v>
      </c>
      <c r="F69" s="258"/>
      <c r="G69" s="258">
        <v>0.4</v>
      </c>
      <c r="H69" s="267">
        <f t="shared" si="4"/>
        <v>27.200000000000003</v>
      </c>
      <c r="I69" s="258">
        <v>32</v>
      </c>
      <c r="J69" s="258"/>
      <c r="K69" s="258" t="s">
        <v>2</v>
      </c>
      <c r="L69" s="16"/>
      <c r="M69" s="17"/>
    </row>
    <row r="70" spans="1:13" ht="15" customHeight="1">
      <c r="A70" s="259"/>
      <c r="B70" s="12" t="s">
        <v>298</v>
      </c>
      <c r="C70" s="259"/>
      <c r="D70" s="259"/>
      <c r="E70" s="259"/>
      <c r="F70" s="259"/>
      <c r="G70" s="259"/>
      <c r="H70" s="268"/>
      <c r="I70" s="259"/>
      <c r="J70" s="259"/>
      <c r="K70" s="259"/>
      <c r="L70" s="16" t="s">
        <v>65</v>
      </c>
      <c r="M70" s="17"/>
    </row>
    <row r="71" spans="1:13" ht="15" customHeight="1">
      <c r="A71" s="11">
        <v>7</v>
      </c>
      <c r="B71" s="12" t="s">
        <v>299</v>
      </c>
      <c r="C71" s="11">
        <f t="shared" si="5"/>
        <v>85</v>
      </c>
      <c r="D71" s="10">
        <v>51</v>
      </c>
      <c r="E71" s="10">
        <v>34</v>
      </c>
      <c r="F71" s="10"/>
      <c r="G71" s="11">
        <v>0.4</v>
      </c>
      <c r="H71" s="34">
        <f t="shared" si="4"/>
        <v>34</v>
      </c>
      <c r="I71" s="34">
        <v>40</v>
      </c>
      <c r="J71" s="20"/>
      <c r="K71" s="13" t="s">
        <v>3</v>
      </c>
      <c r="L71" s="33"/>
      <c r="M71" s="22"/>
    </row>
    <row r="72" spans="1:13" ht="15" customHeight="1">
      <c r="A72" s="11">
        <v>8</v>
      </c>
      <c r="B72" s="12" t="s">
        <v>198</v>
      </c>
      <c r="C72" s="11">
        <f t="shared" si="5"/>
        <v>51</v>
      </c>
      <c r="D72" s="10">
        <v>34</v>
      </c>
      <c r="E72" s="10">
        <v>17</v>
      </c>
      <c r="F72" s="10"/>
      <c r="G72" s="11">
        <v>0.4</v>
      </c>
      <c r="H72" s="34">
        <f t="shared" si="4"/>
        <v>20.400000000000002</v>
      </c>
      <c r="I72" s="34">
        <v>22</v>
      </c>
      <c r="J72" s="20"/>
      <c r="K72" s="13" t="s">
        <v>2</v>
      </c>
      <c r="L72" s="10"/>
      <c r="M72" s="22"/>
    </row>
    <row r="73" spans="1:13" s="152" customFormat="1" ht="15" customHeight="1" thickBot="1">
      <c r="A73" s="35">
        <v>9</v>
      </c>
      <c r="B73" s="36" t="s">
        <v>26</v>
      </c>
      <c r="C73" s="11">
        <f t="shared" si="5"/>
        <v>68</v>
      </c>
      <c r="D73" s="37"/>
      <c r="E73" s="37">
        <v>68</v>
      </c>
      <c r="F73" s="37"/>
      <c r="G73" s="11">
        <v>0.4</v>
      </c>
      <c r="H73" s="34">
        <f t="shared" si="4"/>
        <v>27.200000000000003</v>
      </c>
      <c r="I73" s="54">
        <v>4</v>
      </c>
      <c r="J73" s="62"/>
      <c r="K73" s="48" t="s">
        <v>2</v>
      </c>
      <c r="L73" s="37"/>
      <c r="M73" s="63"/>
    </row>
    <row r="74" spans="1:13" ht="16.5" thickTop="1">
      <c r="A74" s="262"/>
      <c r="B74" s="264" t="s">
        <v>67</v>
      </c>
      <c r="C74" s="26">
        <f>SUM(C63:C73)</f>
        <v>510</v>
      </c>
      <c r="D74" s="26">
        <f>SUM(D63:D72)</f>
        <v>153</v>
      </c>
      <c r="E74" s="26">
        <f>SUM(E63:E73)</f>
        <v>323</v>
      </c>
      <c r="F74" s="26">
        <f>SUM(F63:F73)</f>
        <v>34</v>
      </c>
      <c r="G74" s="26"/>
      <c r="H74" s="26">
        <f>SUM(H63:H73)</f>
        <v>204.00000000000006</v>
      </c>
      <c r="I74" s="26">
        <f>SUM(I63:I73)</f>
        <v>204</v>
      </c>
      <c r="J74" s="26"/>
      <c r="K74" s="26"/>
      <c r="L74" s="27"/>
      <c r="M74" s="28"/>
    </row>
    <row r="75" spans="1:13" ht="16.5" thickBot="1">
      <c r="A75" s="263"/>
      <c r="B75" s="265"/>
      <c r="C75" s="272" t="s">
        <v>219</v>
      </c>
      <c r="D75" s="272"/>
      <c r="E75" s="272"/>
      <c r="F75" s="272"/>
      <c r="G75" s="272"/>
      <c r="H75" s="272"/>
      <c r="I75" s="272"/>
      <c r="J75" s="272"/>
      <c r="K75" s="272"/>
      <c r="L75" s="29"/>
      <c r="M75" s="30"/>
    </row>
    <row r="76" spans="1:14" ht="15" customHeight="1">
      <c r="A76" s="245" t="s">
        <v>288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23"/>
      <c r="L76" s="31"/>
      <c r="M76" s="32"/>
      <c r="N76" s="23" t="s">
        <v>330</v>
      </c>
    </row>
    <row r="77" spans="1:14" ht="15" customHeight="1">
      <c r="A77" s="11">
        <v>1</v>
      </c>
      <c r="B77" s="12" t="s">
        <v>290</v>
      </c>
      <c r="C77" s="11">
        <f>D77+E77+F77</f>
        <v>72</v>
      </c>
      <c r="D77" s="11">
        <v>18</v>
      </c>
      <c r="E77" s="13">
        <v>54</v>
      </c>
      <c r="F77" s="13"/>
      <c r="G77" s="167">
        <f>198/494</f>
        <v>0.4008097165991903</v>
      </c>
      <c r="H77" s="15">
        <f>C77*G77</f>
        <v>28.858299595141702</v>
      </c>
      <c r="I77" s="15">
        <v>32</v>
      </c>
      <c r="J77" s="15" t="s">
        <v>53</v>
      </c>
      <c r="K77" s="13" t="s">
        <v>3</v>
      </c>
      <c r="L77" s="16"/>
      <c r="M77" s="17"/>
      <c r="N77" s="23" t="s">
        <v>331</v>
      </c>
    </row>
    <row r="78" spans="1:15" ht="15" customHeight="1">
      <c r="A78" s="11">
        <v>2</v>
      </c>
      <c r="B78" s="12" t="s">
        <v>293</v>
      </c>
      <c r="C78" s="11">
        <f>D78+E78+F78</f>
        <v>108</v>
      </c>
      <c r="D78" s="11">
        <v>36</v>
      </c>
      <c r="E78" s="13">
        <v>72</v>
      </c>
      <c r="F78" s="13"/>
      <c r="G78" s="167">
        <f>198/494</f>
        <v>0.4008097165991903</v>
      </c>
      <c r="H78" s="15">
        <f>C78*G78</f>
        <v>43.28744939271255</v>
      </c>
      <c r="I78" s="34">
        <v>46</v>
      </c>
      <c r="J78" s="34"/>
      <c r="K78" s="13" t="s">
        <v>3</v>
      </c>
      <c r="L78" s="16"/>
      <c r="M78" s="17"/>
      <c r="N78" s="23" t="s">
        <v>332</v>
      </c>
      <c r="O78" s="162">
        <f>11*18</f>
        <v>198</v>
      </c>
    </row>
    <row r="79" spans="1:15" ht="15" customHeight="1">
      <c r="A79" s="258">
        <v>3</v>
      </c>
      <c r="B79" s="12" t="s">
        <v>294</v>
      </c>
      <c r="C79" s="258">
        <f>D79+E79+F79</f>
        <v>54</v>
      </c>
      <c r="D79" s="258"/>
      <c r="E79" s="258">
        <v>54</v>
      </c>
      <c r="F79" s="258"/>
      <c r="G79" s="254">
        <v>0.4008</v>
      </c>
      <c r="H79" s="258">
        <f>C79*G79</f>
        <v>21.6432</v>
      </c>
      <c r="I79" s="258">
        <v>24</v>
      </c>
      <c r="J79" s="258"/>
      <c r="K79" s="258" t="s">
        <v>2</v>
      </c>
      <c r="L79" s="16"/>
      <c r="M79" s="17"/>
      <c r="N79" s="23" t="s">
        <v>333</v>
      </c>
      <c r="O79" s="162">
        <f>198/494</f>
        <v>0.4008097165991903</v>
      </c>
    </row>
    <row r="80" spans="1:13" ht="15" customHeight="1">
      <c r="A80" s="259"/>
      <c r="B80" s="12" t="s">
        <v>295</v>
      </c>
      <c r="C80" s="259"/>
      <c r="D80" s="259"/>
      <c r="E80" s="259"/>
      <c r="F80" s="259"/>
      <c r="G80" s="254"/>
      <c r="H80" s="259"/>
      <c r="I80" s="259"/>
      <c r="J80" s="259"/>
      <c r="K80" s="259"/>
      <c r="L80" s="16" t="s">
        <v>65</v>
      </c>
      <c r="M80" s="17"/>
    </row>
    <row r="81" spans="1:13" ht="15" customHeight="1">
      <c r="A81" s="11">
        <v>4</v>
      </c>
      <c r="B81" s="12" t="s">
        <v>296</v>
      </c>
      <c r="C81" s="11">
        <f>D81+E81+F81</f>
        <v>36</v>
      </c>
      <c r="D81" s="11">
        <v>18</v>
      </c>
      <c r="E81" s="13">
        <v>18</v>
      </c>
      <c r="F81" s="13"/>
      <c r="G81" s="167">
        <f aca="true" t="shared" si="6" ref="G81:G86">198/494</f>
        <v>0.4008097165991903</v>
      </c>
      <c r="H81" s="15">
        <f>C81*G81</f>
        <v>14.429149797570851</v>
      </c>
      <c r="I81" s="34">
        <v>14</v>
      </c>
      <c r="J81" s="21"/>
      <c r="K81" s="13" t="s">
        <v>3</v>
      </c>
      <c r="L81" s="16"/>
      <c r="M81" s="22"/>
    </row>
    <row r="82" spans="1:13" ht="15.75">
      <c r="A82" s="258">
        <v>5</v>
      </c>
      <c r="B82" s="12" t="s">
        <v>297</v>
      </c>
      <c r="C82" s="258">
        <f>D82+E82+F82</f>
        <v>72</v>
      </c>
      <c r="D82" s="258"/>
      <c r="E82" s="258">
        <v>72</v>
      </c>
      <c r="F82" s="258"/>
      <c r="G82" s="333">
        <f t="shared" si="6"/>
        <v>0.4008097165991903</v>
      </c>
      <c r="H82" s="258">
        <f>C82*G82</f>
        <v>28.858299595141702</v>
      </c>
      <c r="I82" s="258">
        <v>30</v>
      </c>
      <c r="J82" s="258"/>
      <c r="K82" s="258" t="s">
        <v>3</v>
      </c>
      <c r="L82" s="16"/>
      <c r="M82" s="17"/>
    </row>
    <row r="83" spans="1:13" ht="15.75">
      <c r="A83" s="259"/>
      <c r="B83" s="12" t="s">
        <v>298</v>
      </c>
      <c r="C83" s="259"/>
      <c r="D83" s="259"/>
      <c r="E83" s="259"/>
      <c r="F83" s="259"/>
      <c r="G83" s="333"/>
      <c r="H83" s="259"/>
      <c r="I83" s="259"/>
      <c r="J83" s="259"/>
      <c r="K83" s="259"/>
      <c r="L83" s="16" t="s">
        <v>65</v>
      </c>
      <c r="M83" s="17"/>
    </row>
    <row r="84" spans="1:13" ht="15.75">
      <c r="A84" s="11">
        <v>6</v>
      </c>
      <c r="B84" s="12" t="s">
        <v>300</v>
      </c>
      <c r="C84" s="11">
        <f>D84+E84+F84</f>
        <v>54</v>
      </c>
      <c r="D84" s="11">
        <v>18</v>
      </c>
      <c r="E84" s="13">
        <v>36</v>
      </c>
      <c r="F84" s="13"/>
      <c r="G84" s="167">
        <f t="shared" si="6"/>
        <v>0.4008097165991903</v>
      </c>
      <c r="H84" s="15">
        <f>C84*G84</f>
        <v>21.643724696356276</v>
      </c>
      <c r="I84" s="34">
        <v>24</v>
      </c>
      <c r="J84" s="34"/>
      <c r="K84" s="13" t="s">
        <v>2</v>
      </c>
      <c r="L84" s="16"/>
      <c r="M84" s="17"/>
    </row>
    <row r="85" spans="1:13" ht="15.75">
      <c r="A85" s="14">
        <v>7</v>
      </c>
      <c r="B85" s="64" t="s">
        <v>301</v>
      </c>
      <c r="C85" s="14">
        <f>D85+E85+F85</f>
        <v>54</v>
      </c>
      <c r="D85" s="14">
        <v>18</v>
      </c>
      <c r="E85" s="60">
        <v>36</v>
      </c>
      <c r="F85" s="60"/>
      <c r="G85" s="167">
        <f t="shared" si="6"/>
        <v>0.4008097165991903</v>
      </c>
      <c r="H85" s="15">
        <f>C85*G85</f>
        <v>21.643724696356276</v>
      </c>
      <c r="I85" s="15">
        <v>24</v>
      </c>
      <c r="J85" s="15"/>
      <c r="K85" s="60" t="s">
        <v>2</v>
      </c>
      <c r="L85" s="65"/>
      <c r="M85" s="66"/>
    </row>
    <row r="86" spans="1:13" ht="16.5" thickBot="1">
      <c r="A86" s="35">
        <v>8</v>
      </c>
      <c r="B86" s="36" t="s">
        <v>26</v>
      </c>
      <c r="C86" s="35">
        <f>D86+E86+F86</f>
        <v>44</v>
      </c>
      <c r="D86" s="54"/>
      <c r="E86" s="37">
        <v>44</v>
      </c>
      <c r="F86" s="37"/>
      <c r="G86" s="167">
        <f t="shared" si="6"/>
        <v>0.4008097165991903</v>
      </c>
      <c r="H86" s="15">
        <f>C86*G86</f>
        <v>17.635627530364374</v>
      </c>
      <c r="I86" s="54">
        <v>4</v>
      </c>
      <c r="J86" s="49"/>
      <c r="K86" s="48" t="s">
        <v>2</v>
      </c>
      <c r="L86" s="69"/>
      <c r="M86" s="63"/>
    </row>
    <row r="87" spans="1:13" ht="15" customHeight="1" thickTop="1">
      <c r="A87" s="252"/>
      <c r="B87" s="253" t="s">
        <v>68</v>
      </c>
      <c r="C87" s="26">
        <f>SUM(C77:C86)</f>
        <v>494</v>
      </c>
      <c r="D87" s="26">
        <f>SUM(D77:D86)</f>
        <v>108</v>
      </c>
      <c r="E87" s="26">
        <f>SUM(E77:E86)</f>
        <v>386</v>
      </c>
      <c r="F87" s="26">
        <f>SUM(F77:F86)</f>
        <v>0</v>
      </c>
      <c r="G87" s="26"/>
      <c r="H87" s="26">
        <f>SUM(H77:H86)</f>
        <v>197.9994753036438</v>
      </c>
      <c r="I87" s="26">
        <f>SUM(I77:I86)</f>
        <v>198</v>
      </c>
      <c r="J87" s="26"/>
      <c r="K87" s="26"/>
      <c r="L87" s="27"/>
      <c r="M87" s="28"/>
    </row>
    <row r="88" spans="1:13" ht="27" customHeight="1" thickBot="1">
      <c r="A88" s="252"/>
      <c r="B88" s="253"/>
      <c r="C88" s="234" t="s">
        <v>302</v>
      </c>
      <c r="D88" s="235"/>
      <c r="E88" s="235"/>
      <c r="F88" s="235"/>
      <c r="G88" s="235"/>
      <c r="H88" s="235"/>
      <c r="I88" s="235"/>
      <c r="J88" s="235"/>
      <c r="K88" s="236"/>
      <c r="L88" s="38"/>
      <c r="M88" s="39"/>
    </row>
    <row r="89" spans="1:13" ht="15.75">
      <c r="A89" s="237"/>
      <c r="B89" s="238" t="s">
        <v>22</v>
      </c>
      <c r="C89" s="40">
        <f>C74+C87</f>
        <v>1004</v>
      </c>
      <c r="D89" s="40">
        <f>D74+D87</f>
        <v>261</v>
      </c>
      <c r="E89" s="40">
        <f>E74+E87</f>
        <v>709</v>
      </c>
      <c r="F89" s="40">
        <f>F74+F87</f>
        <v>34</v>
      </c>
      <c r="G89" s="40"/>
      <c r="H89" s="40"/>
      <c r="I89" s="40">
        <f>I74+I87</f>
        <v>402</v>
      </c>
      <c r="J89" s="40"/>
      <c r="K89" s="40"/>
      <c r="L89" s="41"/>
      <c r="M89" s="42"/>
    </row>
    <row r="90" spans="1:13" ht="28.5" customHeight="1" thickBot="1">
      <c r="A90" s="263"/>
      <c r="B90" s="272"/>
      <c r="C90" s="272" t="s">
        <v>303</v>
      </c>
      <c r="D90" s="272"/>
      <c r="E90" s="272"/>
      <c r="F90" s="272"/>
      <c r="G90" s="272"/>
      <c r="H90" s="272"/>
      <c r="I90" s="272"/>
      <c r="J90" s="272"/>
      <c r="K90" s="272"/>
      <c r="L90" s="43"/>
      <c r="M90" s="30"/>
    </row>
    <row r="91" spans="1:13" ht="15.75">
      <c r="A91" s="18">
        <v>1</v>
      </c>
      <c r="B91" s="47" t="s">
        <v>274</v>
      </c>
      <c r="C91" s="239" t="s">
        <v>206</v>
      </c>
      <c r="D91" s="240"/>
      <c r="E91" s="240"/>
      <c r="F91" s="240"/>
      <c r="G91" s="240"/>
      <c r="H91" s="240"/>
      <c r="I91" s="240"/>
      <c r="J91" s="241"/>
      <c r="K91" s="138" t="s">
        <v>2</v>
      </c>
      <c r="L91" s="25"/>
      <c r="M91" s="28"/>
    </row>
    <row r="92" spans="1:15" ht="15" customHeight="1">
      <c r="A92" s="4"/>
      <c r="B92" s="61" t="s">
        <v>4</v>
      </c>
      <c r="C92" s="45"/>
      <c r="D92" s="45"/>
      <c r="E92" s="45"/>
      <c r="I92" s="161"/>
      <c r="J92" s="139" t="s">
        <v>9</v>
      </c>
      <c r="L92" s="139"/>
      <c r="M92" s="139"/>
      <c r="N92" s="139"/>
      <c r="O92" s="139"/>
    </row>
    <row r="93" s="157" customFormat="1" ht="15" customHeight="1">
      <c r="B93" s="157" t="s">
        <v>313</v>
      </c>
    </row>
    <row r="94" spans="2:11" s="157" customFormat="1" ht="15" customHeight="1">
      <c r="B94" s="157" t="s">
        <v>314</v>
      </c>
      <c r="C94" s="158"/>
      <c r="D94" s="158"/>
      <c r="E94" s="158"/>
      <c r="F94" s="158"/>
      <c r="I94" s="158"/>
      <c r="J94" s="158"/>
      <c r="K94" s="158"/>
    </row>
    <row r="95" spans="9:11" s="159" customFormat="1" ht="10.5" customHeight="1">
      <c r="I95" s="168" t="s">
        <v>315</v>
      </c>
      <c r="J95" s="169"/>
      <c r="K95" s="168" t="s">
        <v>316</v>
      </c>
    </row>
    <row r="96" spans="5:11" ht="18.75">
      <c r="E96" s="326" t="s">
        <v>306</v>
      </c>
      <c r="F96" s="326"/>
      <c r="G96" s="326"/>
      <c r="H96" s="326"/>
      <c r="I96" s="326"/>
      <c r="J96" s="326"/>
      <c r="K96" s="326"/>
    </row>
    <row r="97" spans="2:11" ht="30.75" customHeight="1">
      <c r="B97" s="277" t="s">
        <v>176</v>
      </c>
      <c r="C97" s="277"/>
      <c r="D97" s="277"/>
      <c r="E97" s="277"/>
      <c r="F97" s="277"/>
      <c r="G97" s="277"/>
      <c r="H97" s="277"/>
      <c r="I97" s="277"/>
      <c r="J97" s="277"/>
      <c r="K97" s="277"/>
    </row>
    <row r="98" spans="4:12" ht="15.75">
      <c r="D98" s="141"/>
      <c r="E98" s="154"/>
      <c r="F98" s="156"/>
      <c r="G98" s="156"/>
      <c r="H98" s="156"/>
      <c r="I98" s="156"/>
      <c r="J98" s="277" t="s">
        <v>15</v>
      </c>
      <c r="K98" s="277"/>
      <c r="L98" s="155"/>
    </row>
    <row r="99" spans="2:12" ht="15.75">
      <c r="B99" s="327" t="s">
        <v>310</v>
      </c>
      <c r="C99" s="327"/>
      <c r="D99" s="327"/>
      <c r="E99" s="327"/>
      <c r="F99" s="327"/>
      <c r="G99" s="327"/>
      <c r="H99" s="327"/>
      <c r="I99" s="327"/>
      <c r="J99" s="327"/>
      <c r="K99" s="327"/>
      <c r="L99" s="155"/>
    </row>
    <row r="100" spans="4:12" ht="15.75">
      <c r="D100" s="327" t="s">
        <v>311</v>
      </c>
      <c r="E100" s="327"/>
      <c r="F100" s="327"/>
      <c r="G100" s="327"/>
      <c r="H100" s="327"/>
      <c r="I100" s="327"/>
      <c r="J100" s="327"/>
      <c r="K100" s="327"/>
      <c r="L100" s="155"/>
    </row>
    <row r="101" spans="1:13" ht="20.25">
      <c r="A101" s="328" t="s">
        <v>305</v>
      </c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2"/>
      <c r="M101" s="3"/>
    </row>
    <row r="102" spans="1:13" ht="20.25" customHeight="1">
      <c r="A102" s="329" t="s">
        <v>398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2"/>
      <c r="M102" s="3"/>
    </row>
    <row r="103" spans="1:13" ht="18" customHeight="1">
      <c r="A103" s="330"/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2"/>
      <c r="M103" s="3"/>
    </row>
    <row r="104" spans="1:13" ht="12" customHeight="1">
      <c r="A104" s="325" t="s">
        <v>312</v>
      </c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2"/>
      <c r="M104" s="3"/>
    </row>
    <row r="105" spans="1:12" ht="18.75">
      <c r="A105" s="278" t="s">
        <v>48</v>
      </c>
      <c r="B105" s="278"/>
      <c r="C105" s="278"/>
      <c r="D105" s="278"/>
      <c r="E105" s="53"/>
      <c r="F105" s="53"/>
      <c r="G105" s="53"/>
      <c r="H105" s="53"/>
      <c r="I105" s="53"/>
      <c r="J105" s="53"/>
      <c r="K105" s="7"/>
      <c r="L105" s="3"/>
    </row>
    <row r="106" spans="1:12" ht="18.75">
      <c r="A106" s="279" t="s">
        <v>225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7"/>
      <c r="L106" s="3"/>
    </row>
    <row r="107" spans="1:12" ht="18.75">
      <c r="A107" s="279" t="s">
        <v>74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7"/>
      <c r="L107" s="3"/>
    </row>
    <row r="108" spans="1:12" ht="18.75">
      <c r="A108" s="281" t="s">
        <v>334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8"/>
      <c r="L108" s="3"/>
    </row>
    <row r="109" spans="1:14" ht="12.75" customHeight="1">
      <c r="A109" s="282" t="s">
        <v>0</v>
      </c>
      <c r="B109" s="269" t="s">
        <v>16</v>
      </c>
      <c r="C109" s="248" t="s">
        <v>17</v>
      </c>
      <c r="D109" s="249"/>
      <c r="E109" s="249"/>
      <c r="F109" s="250"/>
      <c r="G109" s="283" t="s">
        <v>343</v>
      </c>
      <c r="H109" s="283" t="s">
        <v>309</v>
      </c>
      <c r="I109" s="283" t="s">
        <v>17</v>
      </c>
      <c r="J109" s="283" t="s">
        <v>20</v>
      </c>
      <c r="K109" s="283" t="s">
        <v>21</v>
      </c>
      <c r="L109" s="270" t="s">
        <v>1</v>
      </c>
      <c r="M109" s="269" t="s">
        <v>58</v>
      </c>
      <c r="N109" s="23" t="s">
        <v>336</v>
      </c>
    </row>
    <row r="110" spans="1:14" ht="25.5">
      <c r="A110" s="282"/>
      <c r="B110" s="269"/>
      <c r="C110" s="10" t="s">
        <v>18</v>
      </c>
      <c r="D110" s="9" t="s">
        <v>19</v>
      </c>
      <c r="E110" s="9" t="s">
        <v>57</v>
      </c>
      <c r="F110" s="9" t="s">
        <v>46</v>
      </c>
      <c r="G110" s="247"/>
      <c r="H110" s="247"/>
      <c r="I110" s="247"/>
      <c r="J110" s="247"/>
      <c r="K110" s="247"/>
      <c r="L110" s="271"/>
      <c r="M110" s="269"/>
      <c r="N110" s="23" t="s">
        <v>335</v>
      </c>
    </row>
    <row r="111" spans="1:15" ht="15.75">
      <c r="A111" s="11">
        <v>1</v>
      </c>
      <c r="B111" s="12" t="s">
        <v>26</v>
      </c>
      <c r="C111" s="11">
        <f aca="true" t="shared" si="7" ref="C111:C118">D111+E111+F111</f>
        <v>26</v>
      </c>
      <c r="D111" s="11"/>
      <c r="E111" s="13">
        <v>26</v>
      </c>
      <c r="F111" s="13"/>
      <c r="G111" s="10">
        <v>0.4</v>
      </c>
      <c r="H111" s="15">
        <f>C111*G111</f>
        <v>10.4</v>
      </c>
      <c r="I111" s="15">
        <v>4</v>
      </c>
      <c r="J111" s="13"/>
      <c r="K111" s="13" t="s">
        <v>2</v>
      </c>
      <c r="L111" s="17"/>
      <c r="M111" s="57"/>
      <c r="N111" s="23" t="s">
        <v>337</v>
      </c>
      <c r="O111" s="162">
        <f>10.8*13</f>
        <v>140.4</v>
      </c>
    </row>
    <row r="112" spans="1:15" ht="15.75">
      <c r="A112" s="11">
        <v>2</v>
      </c>
      <c r="B112" s="12" t="s">
        <v>69</v>
      </c>
      <c r="C112" s="11">
        <f t="shared" si="7"/>
        <v>52</v>
      </c>
      <c r="D112" s="11">
        <v>26</v>
      </c>
      <c r="E112" s="13">
        <v>26</v>
      </c>
      <c r="F112" s="13"/>
      <c r="G112" s="10">
        <v>0.4</v>
      </c>
      <c r="H112" s="15">
        <f aca="true" t="shared" si="8" ref="H112:H118">C112*G112</f>
        <v>20.8</v>
      </c>
      <c r="I112" s="34">
        <v>28</v>
      </c>
      <c r="J112" s="21" t="s">
        <v>53</v>
      </c>
      <c r="K112" s="13" t="s">
        <v>3</v>
      </c>
      <c r="L112" s="22"/>
      <c r="M112" s="57"/>
      <c r="N112" s="170" t="s">
        <v>338</v>
      </c>
      <c r="O112" s="165">
        <f>140.4/351</f>
        <v>0.4</v>
      </c>
    </row>
    <row r="113" spans="1:13" ht="15.75">
      <c r="A113" s="58">
        <v>3</v>
      </c>
      <c r="B113" s="101" t="s">
        <v>232</v>
      </c>
      <c r="C113" s="11">
        <f t="shared" si="7"/>
        <v>39</v>
      </c>
      <c r="D113" s="58">
        <v>26</v>
      </c>
      <c r="E113" s="58">
        <v>13</v>
      </c>
      <c r="F113" s="101"/>
      <c r="G113" s="10">
        <v>0.4</v>
      </c>
      <c r="H113" s="15">
        <f t="shared" si="8"/>
        <v>15.600000000000001</v>
      </c>
      <c r="I113" s="58">
        <v>16</v>
      </c>
      <c r="J113" s="58"/>
      <c r="K113" s="58" t="s">
        <v>3</v>
      </c>
      <c r="L113" s="101"/>
      <c r="M113" s="57"/>
    </row>
    <row r="114" spans="1:13" ht="15.75">
      <c r="A114" s="143">
        <v>4</v>
      </c>
      <c r="B114" s="148" t="s">
        <v>105</v>
      </c>
      <c r="C114" s="11">
        <f t="shared" si="7"/>
        <v>39</v>
      </c>
      <c r="D114" s="143">
        <v>13</v>
      </c>
      <c r="E114" s="143">
        <v>26</v>
      </c>
      <c r="F114" s="143"/>
      <c r="G114" s="10">
        <v>0.4</v>
      </c>
      <c r="H114" s="15">
        <f t="shared" si="8"/>
        <v>15.600000000000001</v>
      </c>
      <c r="I114" s="58">
        <v>16</v>
      </c>
      <c r="J114" s="143"/>
      <c r="K114" s="143" t="s">
        <v>2</v>
      </c>
      <c r="L114" s="150"/>
      <c r="M114" s="57"/>
    </row>
    <row r="115" spans="1:13" ht="31.5">
      <c r="A115" s="143">
        <v>5</v>
      </c>
      <c r="B115" s="148" t="s">
        <v>399</v>
      </c>
      <c r="C115" s="11">
        <f t="shared" si="7"/>
        <v>39</v>
      </c>
      <c r="D115" s="143">
        <v>26</v>
      </c>
      <c r="E115" s="143">
        <v>13</v>
      </c>
      <c r="F115" s="143"/>
      <c r="G115" s="10">
        <v>0.4</v>
      </c>
      <c r="H115" s="15">
        <f t="shared" si="8"/>
        <v>15.600000000000001</v>
      </c>
      <c r="I115" s="58">
        <v>16</v>
      </c>
      <c r="J115" s="143"/>
      <c r="K115" s="143" t="s">
        <v>2</v>
      </c>
      <c r="L115" s="150"/>
      <c r="M115" s="57"/>
    </row>
    <row r="116" spans="1:13" ht="15.75">
      <c r="A116" s="143">
        <v>6</v>
      </c>
      <c r="B116" s="148" t="s">
        <v>83</v>
      </c>
      <c r="C116" s="11">
        <f t="shared" si="7"/>
        <v>52</v>
      </c>
      <c r="D116" s="143">
        <v>26</v>
      </c>
      <c r="E116" s="143">
        <v>26</v>
      </c>
      <c r="F116" s="143"/>
      <c r="G116" s="10">
        <v>0.4</v>
      </c>
      <c r="H116" s="15">
        <f t="shared" si="8"/>
        <v>20.8</v>
      </c>
      <c r="I116" s="58">
        <v>20</v>
      </c>
      <c r="J116" s="143"/>
      <c r="K116" s="143" t="s">
        <v>3</v>
      </c>
      <c r="L116" s="150"/>
      <c r="M116" s="57"/>
    </row>
    <row r="117" spans="1:13" ht="15.75">
      <c r="A117" s="18">
        <v>7</v>
      </c>
      <c r="B117" s="47" t="s">
        <v>236</v>
      </c>
      <c r="C117" s="18">
        <f t="shared" si="7"/>
        <v>52</v>
      </c>
      <c r="D117" s="24">
        <v>26</v>
      </c>
      <c r="E117" s="24">
        <v>26</v>
      </c>
      <c r="F117" s="24"/>
      <c r="G117" s="10">
        <v>0.4</v>
      </c>
      <c r="H117" s="15">
        <f t="shared" si="8"/>
        <v>20.8</v>
      </c>
      <c r="I117" s="171">
        <v>20</v>
      </c>
      <c r="J117" s="19"/>
      <c r="K117" s="19" t="s">
        <v>3</v>
      </c>
      <c r="L117" s="147"/>
      <c r="M117" s="57"/>
    </row>
    <row r="118" spans="1:13" ht="16.5" thickBot="1">
      <c r="A118" s="35">
        <v>8</v>
      </c>
      <c r="B118" s="36" t="s">
        <v>110</v>
      </c>
      <c r="C118" s="35">
        <f t="shared" si="7"/>
        <v>52</v>
      </c>
      <c r="D118" s="35">
        <v>26</v>
      </c>
      <c r="E118" s="48">
        <v>26</v>
      </c>
      <c r="F118" s="48"/>
      <c r="G118" s="37">
        <v>0.4</v>
      </c>
      <c r="H118" s="54">
        <f t="shared" si="8"/>
        <v>20.8</v>
      </c>
      <c r="I118" s="54">
        <v>20</v>
      </c>
      <c r="J118" s="48"/>
      <c r="K118" s="48" t="s">
        <v>2</v>
      </c>
      <c r="L118" s="51"/>
      <c r="M118" s="57"/>
    </row>
    <row r="119" spans="1:13" ht="16.5" thickTop="1">
      <c r="A119" s="262"/>
      <c r="B119" s="264" t="s">
        <v>95</v>
      </c>
      <c r="C119" s="26">
        <f>SUM(C111:C118)</f>
        <v>351</v>
      </c>
      <c r="D119" s="26">
        <f>SUM(D111:D118)</f>
        <v>169</v>
      </c>
      <c r="E119" s="26">
        <f>SUM(E111:E118)</f>
        <v>182</v>
      </c>
      <c r="F119" s="26">
        <f>SUM(F111:F118)</f>
        <v>0</v>
      </c>
      <c r="G119" s="26"/>
      <c r="H119" s="26">
        <f>SUM(H111:H118)</f>
        <v>140.4</v>
      </c>
      <c r="I119" s="26">
        <f>SUM(I111:I118)</f>
        <v>140</v>
      </c>
      <c r="J119" s="26"/>
      <c r="K119" s="27"/>
      <c r="L119" s="28"/>
      <c r="M119" s="57"/>
    </row>
    <row r="120" spans="1:13" ht="29.25" customHeight="1" thickBot="1">
      <c r="A120" s="263"/>
      <c r="B120" s="265"/>
      <c r="C120" s="219" t="s">
        <v>80</v>
      </c>
      <c r="D120" s="220"/>
      <c r="E120" s="220"/>
      <c r="F120" s="220"/>
      <c r="G120" s="220"/>
      <c r="H120" s="220"/>
      <c r="I120" s="220"/>
      <c r="J120" s="220"/>
      <c r="K120" s="284"/>
      <c r="L120" s="30"/>
      <c r="M120" s="57"/>
    </row>
    <row r="121" spans="1:14" ht="18.75">
      <c r="A121" s="245" t="s">
        <v>240</v>
      </c>
      <c r="B121" s="246"/>
      <c r="C121" s="246"/>
      <c r="D121" s="246"/>
      <c r="E121" s="246"/>
      <c r="F121" s="246"/>
      <c r="G121" s="246"/>
      <c r="H121" s="246"/>
      <c r="I121" s="246"/>
      <c r="J121" s="223"/>
      <c r="K121" s="31"/>
      <c r="L121" s="32"/>
      <c r="M121" s="57"/>
      <c r="N121" s="23" t="s">
        <v>339</v>
      </c>
    </row>
    <row r="122" spans="1:14" ht="15.75">
      <c r="A122" s="11">
        <v>1</v>
      </c>
      <c r="B122" s="12" t="s">
        <v>26</v>
      </c>
      <c r="C122" s="11">
        <f aca="true" t="shared" si="9" ref="C122:C127">D122+E122+F122</f>
        <v>26</v>
      </c>
      <c r="D122" s="11"/>
      <c r="E122" s="13">
        <v>26</v>
      </c>
      <c r="F122" s="13"/>
      <c r="G122" s="10">
        <v>0.4167</v>
      </c>
      <c r="H122" s="15">
        <f aca="true" t="shared" si="10" ref="H122:H127">G122*C122</f>
        <v>10.834200000000001</v>
      </c>
      <c r="I122" s="34">
        <v>4</v>
      </c>
      <c r="J122" s="57"/>
      <c r="K122" s="13" t="s">
        <v>2</v>
      </c>
      <c r="L122" s="17"/>
      <c r="M122" s="57"/>
      <c r="N122" s="23" t="s">
        <v>340</v>
      </c>
    </row>
    <row r="123" spans="1:15" ht="15.75">
      <c r="A123" s="11">
        <v>2</v>
      </c>
      <c r="B123" s="12" t="s">
        <v>100</v>
      </c>
      <c r="C123" s="11">
        <f t="shared" si="9"/>
        <v>52</v>
      </c>
      <c r="D123" s="11">
        <v>26</v>
      </c>
      <c r="E123" s="13">
        <v>26</v>
      </c>
      <c r="F123" s="13"/>
      <c r="G123" s="10">
        <v>0.4167</v>
      </c>
      <c r="H123" s="15">
        <f t="shared" si="10"/>
        <v>21.668400000000002</v>
      </c>
      <c r="I123" s="34">
        <v>22</v>
      </c>
      <c r="J123" s="57"/>
      <c r="K123" s="13" t="s">
        <v>2</v>
      </c>
      <c r="L123" s="17"/>
      <c r="M123" s="57"/>
      <c r="N123" s="23" t="s">
        <v>341</v>
      </c>
      <c r="O123" s="162">
        <f>10*13</f>
        <v>130</v>
      </c>
    </row>
    <row r="124" spans="1:15" ht="31.5">
      <c r="A124" s="11">
        <v>3</v>
      </c>
      <c r="B124" s="12" t="s">
        <v>233</v>
      </c>
      <c r="C124" s="11">
        <f t="shared" si="9"/>
        <v>78</v>
      </c>
      <c r="D124" s="11">
        <v>39</v>
      </c>
      <c r="E124" s="13">
        <v>39</v>
      </c>
      <c r="F124" s="13"/>
      <c r="G124" s="10">
        <v>0.4167</v>
      </c>
      <c r="H124" s="15">
        <f t="shared" si="10"/>
        <v>32.5026</v>
      </c>
      <c r="I124" s="172">
        <v>38</v>
      </c>
      <c r="J124" s="34" t="s">
        <v>53</v>
      </c>
      <c r="K124" s="13" t="s">
        <v>3</v>
      </c>
      <c r="L124" s="17"/>
      <c r="M124" s="57"/>
      <c r="N124" s="23" t="s">
        <v>342</v>
      </c>
      <c r="O124" s="23">
        <f>130/312</f>
        <v>0.4166666666666667</v>
      </c>
    </row>
    <row r="125" spans="1:13" ht="15.75">
      <c r="A125" s="11">
        <v>4</v>
      </c>
      <c r="B125" s="12" t="s">
        <v>234</v>
      </c>
      <c r="C125" s="11">
        <f t="shared" si="9"/>
        <v>52</v>
      </c>
      <c r="D125" s="11">
        <v>26</v>
      </c>
      <c r="E125" s="13">
        <v>26</v>
      </c>
      <c r="F125" s="13"/>
      <c r="G125" s="10">
        <v>0.4167</v>
      </c>
      <c r="H125" s="15">
        <f t="shared" si="10"/>
        <v>21.668400000000002</v>
      </c>
      <c r="I125" s="34">
        <v>22</v>
      </c>
      <c r="J125" s="57"/>
      <c r="K125" s="13" t="s">
        <v>3</v>
      </c>
      <c r="L125" s="17"/>
      <c r="M125" s="57"/>
    </row>
    <row r="126" spans="1:13" ht="15.75">
      <c r="A126" s="11">
        <v>5</v>
      </c>
      <c r="B126" s="12" t="s">
        <v>235</v>
      </c>
      <c r="C126" s="11">
        <f t="shared" si="9"/>
        <v>52</v>
      </c>
      <c r="D126" s="11">
        <v>26</v>
      </c>
      <c r="E126" s="13">
        <v>26</v>
      </c>
      <c r="F126" s="13"/>
      <c r="G126" s="10">
        <v>0.4167</v>
      </c>
      <c r="H126" s="15">
        <f t="shared" si="10"/>
        <v>21.668400000000002</v>
      </c>
      <c r="I126" s="34">
        <v>22</v>
      </c>
      <c r="J126" s="57"/>
      <c r="K126" s="13" t="s">
        <v>3</v>
      </c>
      <c r="L126" s="17"/>
      <c r="M126" s="57"/>
    </row>
    <row r="127" spans="1:13" ht="16.5" thickBot="1">
      <c r="A127" s="35">
        <v>6</v>
      </c>
      <c r="B127" s="36" t="s">
        <v>157</v>
      </c>
      <c r="C127" s="35">
        <f t="shared" si="9"/>
        <v>52</v>
      </c>
      <c r="D127" s="54">
        <v>26</v>
      </c>
      <c r="E127" s="37">
        <v>26</v>
      </c>
      <c r="F127" s="37"/>
      <c r="G127" s="37">
        <v>0.4167</v>
      </c>
      <c r="H127" s="54">
        <f t="shared" si="10"/>
        <v>21.668400000000002</v>
      </c>
      <c r="I127" s="54">
        <v>22</v>
      </c>
      <c r="J127" s="173"/>
      <c r="K127" s="48" t="s">
        <v>3</v>
      </c>
      <c r="L127" s="63"/>
      <c r="M127" s="57"/>
    </row>
    <row r="128" spans="1:13" ht="16.5" thickTop="1">
      <c r="A128" s="252"/>
      <c r="B128" s="253" t="s">
        <v>96</v>
      </c>
      <c r="C128" s="26">
        <f>SUM(C122:C127)</f>
        <v>312</v>
      </c>
      <c r="D128" s="26">
        <f>SUM(D122:D127)</f>
        <v>143</v>
      </c>
      <c r="E128" s="26">
        <f>SUM(E122:E127)</f>
        <v>169</v>
      </c>
      <c r="F128" s="26">
        <f>SUM(F122:F127)</f>
        <v>0</v>
      </c>
      <c r="G128" s="26"/>
      <c r="H128" s="26">
        <f>SUM(H122:H127)</f>
        <v>130.0104</v>
      </c>
      <c r="I128" s="26">
        <f>SUM(I122:I127)</f>
        <v>130</v>
      </c>
      <c r="J128" s="26"/>
      <c r="K128" s="27"/>
      <c r="L128" s="28"/>
      <c r="M128" s="57"/>
    </row>
    <row r="129" spans="1:13" ht="31.5" customHeight="1" thickBot="1">
      <c r="A129" s="252"/>
      <c r="B129" s="253"/>
      <c r="C129" s="219" t="s">
        <v>237</v>
      </c>
      <c r="D129" s="220"/>
      <c r="E129" s="220"/>
      <c r="F129" s="220"/>
      <c r="G129" s="220"/>
      <c r="H129" s="220"/>
      <c r="I129" s="220"/>
      <c r="J129" s="220"/>
      <c r="K129" s="284"/>
      <c r="L129" s="39"/>
      <c r="M129" s="57"/>
    </row>
    <row r="130" spans="1:13" ht="15.75">
      <c r="A130" s="237"/>
      <c r="B130" s="238" t="s">
        <v>22</v>
      </c>
      <c r="C130" s="40">
        <f>C119+C128</f>
        <v>663</v>
      </c>
      <c r="D130" s="40">
        <f>D119+D128</f>
        <v>312</v>
      </c>
      <c r="E130" s="40">
        <f>E119+E128</f>
        <v>351</v>
      </c>
      <c r="F130" s="40">
        <f>F119+F128</f>
        <v>0</v>
      </c>
      <c r="G130" s="40"/>
      <c r="H130" s="40"/>
      <c r="I130" s="40">
        <f>I119+I128</f>
        <v>270</v>
      </c>
      <c r="J130" s="40"/>
      <c r="K130" s="41"/>
      <c r="L130" s="42"/>
      <c r="M130" s="57"/>
    </row>
    <row r="131" spans="1:13" ht="35.25" customHeight="1">
      <c r="A131" s="331"/>
      <c r="B131" s="332"/>
      <c r="C131" s="226" t="s">
        <v>304</v>
      </c>
      <c r="D131" s="227"/>
      <c r="E131" s="227"/>
      <c r="F131" s="227"/>
      <c r="G131" s="227"/>
      <c r="H131" s="227"/>
      <c r="I131" s="227"/>
      <c r="J131" s="227"/>
      <c r="K131" s="228"/>
      <c r="L131" s="39"/>
      <c r="M131" s="57"/>
    </row>
    <row r="132" spans="1:13" ht="23.25" customHeight="1">
      <c r="A132" s="11">
        <v>1</v>
      </c>
      <c r="B132" s="12" t="s">
        <v>227</v>
      </c>
      <c r="C132" s="319" t="s">
        <v>226</v>
      </c>
      <c r="D132" s="320"/>
      <c r="E132" s="320"/>
      <c r="F132" s="320"/>
      <c r="G132" s="320"/>
      <c r="H132" s="320"/>
      <c r="I132" s="320"/>
      <c r="J132" s="321"/>
      <c r="K132" s="140" t="s">
        <v>3</v>
      </c>
      <c r="L132" s="72"/>
      <c r="M132" s="57"/>
    </row>
    <row r="133" spans="1:13" ht="23.25" customHeight="1">
      <c r="A133" s="11">
        <v>2</v>
      </c>
      <c r="B133" s="12" t="s">
        <v>228</v>
      </c>
      <c r="C133" s="319" t="s">
        <v>229</v>
      </c>
      <c r="D133" s="320"/>
      <c r="E133" s="320"/>
      <c r="F133" s="320"/>
      <c r="G133" s="320"/>
      <c r="H133" s="320"/>
      <c r="I133" s="320"/>
      <c r="J133" s="321"/>
      <c r="K133" s="140" t="s">
        <v>3</v>
      </c>
      <c r="L133" s="72"/>
      <c r="M133" s="57"/>
    </row>
    <row r="134" spans="1:13" ht="17.25" customHeight="1">
      <c r="A134" s="11">
        <v>3</v>
      </c>
      <c r="B134" s="12" t="s">
        <v>230</v>
      </c>
      <c r="C134" s="225" t="s">
        <v>231</v>
      </c>
      <c r="D134" s="225"/>
      <c r="E134" s="225"/>
      <c r="F134" s="225"/>
      <c r="G134" s="225"/>
      <c r="H134" s="225"/>
      <c r="I134" s="225"/>
      <c r="J134" s="225"/>
      <c r="K134" s="71"/>
      <c r="L134" s="72"/>
      <c r="M134" s="57"/>
    </row>
    <row r="135" spans="1:15" ht="23.25" customHeight="1">
      <c r="A135" s="4"/>
      <c r="B135" s="61" t="s">
        <v>4</v>
      </c>
      <c r="C135" s="45"/>
      <c r="D135" s="45"/>
      <c r="E135" s="45"/>
      <c r="I135" s="161"/>
      <c r="J135" s="139" t="s">
        <v>9</v>
      </c>
      <c r="L135" s="139"/>
      <c r="M135" s="139"/>
      <c r="N135" s="139"/>
      <c r="O135" s="139"/>
    </row>
    <row r="136" s="157" customFormat="1" ht="15" customHeight="1">
      <c r="B136" s="157" t="s">
        <v>313</v>
      </c>
    </row>
    <row r="137" spans="2:11" s="157" customFormat="1" ht="25.5" customHeight="1">
      <c r="B137" s="157" t="s">
        <v>314</v>
      </c>
      <c r="C137" s="158"/>
      <c r="D137" s="158"/>
      <c r="E137" s="158"/>
      <c r="F137" s="158"/>
      <c r="I137" s="158"/>
      <c r="J137" s="158"/>
      <c r="K137" s="158"/>
    </row>
    <row r="138" spans="9:11" s="159" customFormat="1" ht="20.25" customHeight="1">
      <c r="I138" s="168" t="s">
        <v>315</v>
      </c>
      <c r="J138" s="169"/>
      <c r="K138" s="168" t="s">
        <v>316</v>
      </c>
    </row>
    <row r="143" spans="5:11" ht="18.75">
      <c r="E143" s="326" t="s">
        <v>306</v>
      </c>
      <c r="F143" s="326"/>
      <c r="G143" s="326"/>
      <c r="H143" s="326"/>
      <c r="I143" s="326"/>
      <c r="J143" s="326"/>
      <c r="K143" s="326"/>
    </row>
    <row r="144" spans="2:11" ht="30.75" customHeight="1">
      <c r="B144" s="277" t="s">
        <v>176</v>
      </c>
      <c r="C144" s="277"/>
      <c r="D144" s="277"/>
      <c r="E144" s="277"/>
      <c r="F144" s="277"/>
      <c r="G144" s="277"/>
      <c r="H144" s="277"/>
      <c r="I144" s="277"/>
      <c r="J144" s="277"/>
      <c r="K144" s="277"/>
    </row>
    <row r="145" spans="4:12" ht="15.75">
      <c r="D145" s="141"/>
      <c r="E145" s="154"/>
      <c r="F145" s="156"/>
      <c r="G145" s="156"/>
      <c r="H145" s="156"/>
      <c r="I145" s="156"/>
      <c r="J145" s="277" t="s">
        <v>15</v>
      </c>
      <c r="K145" s="277"/>
      <c r="L145" s="155"/>
    </row>
    <row r="146" spans="2:12" ht="15.75">
      <c r="B146" s="327" t="s">
        <v>310</v>
      </c>
      <c r="C146" s="327"/>
      <c r="D146" s="327"/>
      <c r="E146" s="327"/>
      <c r="F146" s="327"/>
      <c r="G146" s="327"/>
      <c r="H146" s="327"/>
      <c r="I146" s="327"/>
      <c r="J146" s="327"/>
      <c r="K146" s="327"/>
      <c r="L146" s="155"/>
    </row>
    <row r="147" spans="4:12" ht="15.75">
      <c r="D147" s="327" t="s">
        <v>311</v>
      </c>
      <c r="E147" s="327"/>
      <c r="F147" s="327"/>
      <c r="G147" s="327"/>
      <c r="H147" s="327"/>
      <c r="I147" s="327"/>
      <c r="J147" s="327"/>
      <c r="K147" s="327"/>
      <c r="L147" s="155"/>
    </row>
    <row r="148" spans="1:13" ht="20.25">
      <c r="A148" s="328" t="s">
        <v>305</v>
      </c>
      <c r="B148" s="328"/>
      <c r="C148" s="328"/>
      <c r="D148" s="328"/>
      <c r="E148" s="328"/>
      <c r="F148" s="328"/>
      <c r="G148" s="328"/>
      <c r="H148" s="328"/>
      <c r="I148" s="328"/>
      <c r="J148" s="328"/>
      <c r="K148" s="328"/>
      <c r="L148" s="2"/>
      <c r="M148" s="3"/>
    </row>
    <row r="149" spans="1:13" ht="20.25" customHeight="1">
      <c r="A149" s="329" t="s">
        <v>398</v>
      </c>
      <c r="B149" s="329"/>
      <c r="C149" s="329"/>
      <c r="D149" s="329"/>
      <c r="E149" s="329"/>
      <c r="F149" s="329"/>
      <c r="G149" s="329"/>
      <c r="H149" s="329"/>
      <c r="I149" s="329"/>
      <c r="J149" s="329"/>
      <c r="K149" s="329"/>
      <c r="L149" s="2"/>
      <c r="M149" s="3"/>
    </row>
    <row r="150" spans="1:13" ht="18" customHeight="1">
      <c r="A150" s="330"/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2"/>
      <c r="M150" s="3"/>
    </row>
    <row r="151" spans="1:13" ht="12" customHeight="1">
      <c r="A151" s="325" t="s">
        <v>312</v>
      </c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2"/>
      <c r="M151" s="3"/>
    </row>
    <row r="152" spans="1:12" s="153" customFormat="1" ht="15" customHeight="1">
      <c r="A152" s="278" t="s">
        <v>48</v>
      </c>
      <c r="B152" s="278"/>
      <c r="C152" s="278"/>
      <c r="D152" s="278"/>
      <c r="E152" s="53"/>
      <c r="F152" s="53"/>
      <c r="G152" s="53"/>
      <c r="H152" s="53"/>
      <c r="I152" s="53"/>
      <c r="J152" s="53"/>
      <c r="K152" s="7"/>
      <c r="L152" s="3"/>
    </row>
    <row r="153" spans="1:12" s="153" customFormat="1" ht="16.5" customHeight="1">
      <c r="A153" s="279" t="s">
        <v>256</v>
      </c>
      <c r="B153" s="279"/>
      <c r="C153" s="279"/>
      <c r="D153" s="279"/>
      <c r="E153" s="279"/>
      <c r="F153" s="279"/>
      <c r="G153" s="279"/>
      <c r="H153" s="279"/>
      <c r="I153" s="279"/>
      <c r="J153" s="279"/>
      <c r="K153" s="7"/>
      <c r="L153" s="3"/>
    </row>
    <row r="154" spans="1:12" s="153" customFormat="1" ht="17.25" customHeight="1">
      <c r="A154" s="279" t="s">
        <v>87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7"/>
      <c r="L154" s="3"/>
    </row>
    <row r="155" spans="1:12" s="153" customFormat="1" ht="15.75" customHeight="1">
      <c r="A155" s="281" t="s">
        <v>352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8"/>
      <c r="L155" s="3"/>
    </row>
    <row r="156" spans="1:14" s="153" customFormat="1" ht="15.75" customHeight="1">
      <c r="A156" s="282" t="s">
        <v>0</v>
      </c>
      <c r="B156" s="269" t="s">
        <v>16</v>
      </c>
      <c r="C156" s="248" t="s">
        <v>17</v>
      </c>
      <c r="D156" s="249"/>
      <c r="E156" s="249"/>
      <c r="F156" s="250"/>
      <c r="G156" s="283" t="s">
        <v>343</v>
      </c>
      <c r="H156" s="283" t="s">
        <v>309</v>
      </c>
      <c r="I156" s="283" t="s">
        <v>17</v>
      </c>
      <c r="J156" s="283" t="s">
        <v>20</v>
      </c>
      <c r="K156" s="283" t="s">
        <v>21</v>
      </c>
      <c r="L156" s="270" t="s">
        <v>1</v>
      </c>
      <c r="M156" s="269" t="s">
        <v>58</v>
      </c>
      <c r="N156" s="153" t="s">
        <v>344</v>
      </c>
    </row>
    <row r="157" spans="1:14" s="153" customFormat="1" ht="25.5">
      <c r="A157" s="282"/>
      <c r="B157" s="269"/>
      <c r="C157" s="10" t="s">
        <v>18</v>
      </c>
      <c r="D157" s="9" t="s">
        <v>19</v>
      </c>
      <c r="E157" s="9" t="s">
        <v>57</v>
      </c>
      <c r="F157" s="9" t="s">
        <v>46</v>
      </c>
      <c r="G157" s="247"/>
      <c r="H157" s="247"/>
      <c r="I157" s="247"/>
      <c r="J157" s="247"/>
      <c r="K157" s="247"/>
      <c r="L157" s="271"/>
      <c r="M157" s="269"/>
      <c r="N157" s="153" t="s">
        <v>345</v>
      </c>
    </row>
    <row r="158" spans="1:14" s="153" customFormat="1" ht="15" customHeight="1">
      <c r="A158" s="11">
        <v>1</v>
      </c>
      <c r="B158" s="12" t="s">
        <v>26</v>
      </c>
      <c r="C158" s="11">
        <f aca="true" t="shared" si="11" ref="C158:C163">D158+E158+F158</f>
        <v>34</v>
      </c>
      <c r="D158" s="11"/>
      <c r="E158" s="13">
        <v>34</v>
      </c>
      <c r="F158" s="13"/>
      <c r="G158" s="10">
        <v>0.41129</v>
      </c>
      <c r="H158" s="15">
        <f>G158*C158</f>
        <v>13.98386</v>
      </c>
      <c r="I158" s="34">
        <v>4</v>
      </c>
      <c r="J158" s="174"/>
      <c r="K158" s="13" t="s">
        <v>2</v>
      </c>
      <c r="L158" s="17"/>
      <c r="M158" s="174"/>
      <c r="N158" s="153" t="s">
        <v>346</v>
      </c>
    </row>
    <row r="159" spans="1:15" s="153" customFormat="1" ht="15" customHeight="1">
      <c r="A159" s="14">
        <v>2</v>
      </c>
      <c r="B159" s="12" t="s">
        <v>118</v>
      </c>
      <c r="C159" s="14">
        <f t="shared" si="11"/>
        <v>68</v>
      </c>
      <c r="D159" s="14">
        <v>34</v>
      </c>
      <c r="E159" s="14"/>
      <c r="F159" s="14">
        <v>34</v>
      </c>
      <c r="G159" s="10">
        <v>0.41129</v>
      </c>
      <c r="H159" s="15">
        <f aca="true" t="shared" si="12" ref="H159:H166">G159*C159</f>
        <v>27.96772</v>
      </c>
      <c r="I159" s="11">
        <v>28</v>
      </c>
      <c r="J159" s="174"/>
      <c r="K159" s="11" t="s">
        <v>2</v>
      </c>
      <c r="L159" s="17"/>
      <c r="M159" s="174"/>
      <c r="N159" s="178" t="s">
        <v>317</v>
      </c>
      <c r="O159" s="177">
        <f>12*17</f>
        <v>204</v>
      </c>
    </row>
    <row r="160" spans="1:15" s="153" customFormat="1" ht="15" customHeight="1">
      <c r="A160" s="11">
        <v>3</v>
      </c>
      <c r="B160" s="12" t="s">
        <v>262</v>
      </c>
      <c r="C160" s="11">
        <f t="shared" si="11"/>
        <v>54</v>
      </c>
      <c r="D160" s="11">
        <v>18</v>
      </c>
      <c r="E160" s="13">
        <v>36</v>
      </c>
      <c r="F160" s="13"/>
      <c r="G160" s="10">
        <v>0.41129</v>
      </c>
      <c r="H160" s="15">
        <f t="shared" si="12"/>
        <v>22.20966</v>
      </c>
      <c r="I160" s="34">
        <v>22</v>
      </c>
      <c r="J160" s="174"/>
      <c r="K160" s="13" t="s">
        <v>2</v>
      </c>
      <c r="L160" s="22"/>
      <c r="M160" s="174"/>
      <c r="N160" s="178" t="s">
        <v>347</v>
      </c>
      <c r="O160" s="177">
        <f>204/496</f>
        <v>0.4112903225806452</v>
      </c>
    </row>
    <row r="161" spans="1:13" s="153" customFormat="1" ht="15" customHeight="1">
      <c r="A161" s="11">
        <v>4</v>
      </c>
      <c r="B161" s="12" t="s">
        <v>120</v>
      </c>
      <c r="C161" s="11">
        <f t="shared" si="11"/>
        <v>51</v>
      </c>
      <c r="D161" s="11">
        <v>17</v>
      </c>
      <c r="E161" s="13">
        <v>34</v>
      </c>
      <c r="F161" s="13"/>
      <c r="G161" s="10">
        <v>0.41129</v>
      </c>
      <c r="H161" s="15">
        <f t="shared" si="12"/>
        <v>20.97579</v>
      </c>
      <c r="I161" s="179">
        <v>25</v>
      </c>
      <c r="J161" s="34" t="s">
        <v>53</v>
      </c>
      <c r="K161" s="13" t="s">
        <v>3</v>
      </c>
      <c r="L161" s="17"/>
      <c r="M161" s="174"/>
    </row>
    <row r="162" spans="1:13" s="153" customFormat="1" ht="15" customHeight="1">
      <c r="A162" s="11">
        <v>5</v>
      </c>
      <c r="B162" s="12" t="s">
        <v>263</v>
      </c>
      <c r="C162" s="11">
        <f t="shared" si="11"/>
        <v>51</v>
      </c>
      <c r="D162" s="11">
        <v>34</v>
      </c>
      <c r="E162" s="13"/>
      <c r="F162" s="13">
        <v>17</v>
      </c>
      <c r="G162" s="10">
        <v>0.41129</v>
      </c>
      <c r="H162" s="15">
        <f t="shared" si="12"/>
        <v>20.97579</v>
      </c>
      <c r="I162" s="179">
        <v>22</v>
      </c>
      <c r="J162" s="34"/>
      <c r="K162" s="13" t="s">
        <v>2</v>
      </c>
      <c r="L162" s="17"/>
      <c r="M162" s="174"/>
    </row>
    <row r="163" spans="1:13" s="153" customFormat="1" ht="15" customHeight="1">
      <c r="A163" s="14">
        <v>6</v>
      </c>
      <c r="B163" s="12" t="s">
        <v>91</v>
      </c>
      <c r="C163" s="11">
        <f t="shared" si="11"/>
        <v>68</v>
      </c>
      <c r="D163" s="14">
        <v>34</v>
      </c>
      <c r="E163" s="60"/>
      <c r="F163" s="60">
        <v>34</v>
      </c>
      <c r="G163" s="10">
        <v>0.41129</v>
      </c>
      <c r="H163" s="15">
        <f t="shared" si="12"/>
        <v>27.96772</v>
      </c>
      <c r="I163" s="179">
        <v>28</v>
      </c>
      <c r="J163" s="34"/>
      <c r="K163" s="13" t="s">
        <v>3</v>
      </c>
      <c r="L163" s="66"/>
      <c r="M163" s="174"/>
    </row>
    <row r="164" spans="1:13" s="153" customFormat="1" ht="15" customHeight="1">
      <c r="A164" s="14">
        <v>7</v>
      </c>
      <c r="B164" s="12" t="s">
        <v>121</v>
      </c>
      <c r="C164" s="14">
        <f>D164+E164+F164</f>
        <v>68</v>
      </c>
      <c r="D164" s="14">
        <v>34</v>
      </c>
      <c r="E164" s="60"/>
      <c r="F164" s="60">
        <v>34</v>
      </c>
      <c r="G164" s="10">
        <v>0.41129</v>
      </c>
      <c r="H164" s="15">
        <f t="shared" si="12"/>
        <v>27.96772</v>
      </c>
      <c r="I164" s="179">
        <v>28</v>
      </c>
      <c r="J164" s="34"/>
      <c r="K164" s="13" t="s">
        <v>2</v>
      </c>
      <c r="L164" s="66"/>
      <c r="M164" s="174"/>
    </row>
    <row r="165" spans="1:13" s="153" customFormat="1" ht="15" customHeight="1">
      <c r="A165" s="11">
        <v>8</v>
      </c>
      <c r="B165" s="12" t="s">
        <v>92</v>
      </c>
      <c r="C165" s="11">
        <f>D165+E165+F165</f>
        <v>51</v>
      </c>
      <c r="D165" s="11">
        <v>17</v>
      </c>
      <c r="E165" s="13"/>
      <c r="F165" s="13">
        <v>34</v>
      </c>
      <c r="G165" s="10">
        <v>0.41129</v>
      </c>
      <c r="H165" s="15">
        <f t="shared" si="12"/>
        <v>20.97579</v>
      </c>
      <c r="I165" s="179">
        <v>25</v>
      </c>
      <c r="J165" s="34" t="s">
        <v>86</v>
      </c>
      <c r="K165" s="13" t="s">
        <v>3</v>
      </c>
      <c r="L165" s="17"/>
      <c r="M165" s="174"/>
    </row>
    <row r="166" spans="1:13" s="153" customFormat="1" ht="15" customHeight="1" thickBot="1">
      <c r="A166" s="73">
        <v>9</v>
      </c>
      <c r="B166" s="74" t="s">
        <v>266</v>
      </c>
      <c r="C166" s="73">
        <f>D166+E166+F166</f>
        <v>51</v>
      </c>
      <c r="D166" s="75">
        <v>17</v>
      </c>
      <c r="E166" s="75"/>
      <c r="F166" s="75">
        <v>34</v>
      </c>
      <c r="G166" s="37">
        <v>0.41129</v>
      </c>
      <c r="H166" s="54">
        <f t="shared" si="12"/>
        <v>20.97579</v>
      </c>
      <c r="I166" s="35">
        <v>22</v>
      </c>
      <c r="J166" s="175"/>
      <c r="K166" s="48" t="s">
        <v>3</v>
      </c>
      <c r="L166" s="78"/>
      <c r="M166" s="174"/>
    </row>
    <row r="167" spans="1:13" s="153" customFormat="1" ht="15" customHeight="1" thickTop="1">
      <c r="A167" s="262"/>
      <c r="B167" s="264" t="s">
        <v>95</v>
      </c>
      <c r="C167" s="26">
        <f>SUM(C158:C166)</f>
        <v>496</v>
      </c>
      <c r="D167" s="26">
        <f>SUM(D158:D166)</f>
        <v>205</v>
      </c>
      <c r="E167" s="26">
        <f>SUM(E158:E166)</f>
        <v>104</v>
      </c>
      <c r="F167" s="26">
        <f>SUM(F158:F166)</f>
        <v>187</v>
      </c>
      <c r="G167" s="26"/>
      <c r="H167" s="26">
        <f>SUM(H158:H166)</f>
        <v>203.99983999999995</v>
      </c>
      <c r="I167" s="26">
        <f>SUM(I158:I166)</f>
        <v>204</v>
      </c>
      <c r="J167" s="26"/>
      <c r="K167" s="27"/>
      <c r="L167" s="28"/>
      <c r="M167" s="174"/>
    </row>
    <row r="168" spans="1:13" s="153" customFormat="1" ht="47.25" customHeight="1" thickBot="1">
      <c r="A168" s="263"/>
      <c r="B168" s="265"/>
      <c r="C168" s="219" t="s">
        <v>269</v>
      </c>
      <c r="D168" s="220"/>
      <c r="E168" s="220"/>
      <c r="F168" s="220"/>
      <c r="G168" s="220"/>
      <c r="H168" s="220"/>
      <c r="I168" s="220"/>
      <c r="J168" s="220"/>
      <c r="K168" s="284"/>
      <c r="L168" s="30"/>
      <c r="M168" s="174"/>
    </row>
    <row r="169" spans="1:14" s="153" customFormat="1" ht="15" customHeight="1">
      <c r="A169" s="245" t="s">
        <v>261</v>
      </c>
      <c r="B169" s="246"/>
      <c r="C169" s="246"/>
      <c r="D169" s="246"/>
      <c r="E169" s="246"/>
      <c r="F169" s="246"/>
      <c r="G169" s="246"/>
      <c r="H169" s="246"/>
      <c r="I169" s="246"/>
      <c r="J169" s="223"/>
      <c r="K169" s="31"/>
      <c r="L169" s="32"/>
      <c r="M169" s="174"/>
      <c r="N169" s="153" t="s">
        <v>348</v>
      </c>
    </row>
    <row r="170" spans="1:14" s="153" customFormat="1" ht="15" customHeight="1">
      <c r="A170" s="11">
        <v>1</v>
      </c>
      <c r="B170" s="12" t="s">
        <v>26</v>
      </c>
      <c r="C170" s="11">
        <f aca="true" t="shared" si="13" ref="C170:C177">D170+E170+F170</f>
        <v>22</v>
      </c>
      <c r="D170" s="11"/>
      <c r="E170" s="13">
        <v>22</v>
      </c>
      <c r="F170" s="13"/>
      <c r="G170" s="10">
        <v>0.4</v>
      </c>
      <c r="H170" s="15">
        <f>C170*G170</f>
        <v>8.8</v>
      </c>
      <c r="I170" s="34">
        <v>4</v>
      </c>
      <c r="J170" s="174"/>
      <c r="K170" s="13" t="s">
        <v>2</v>
      </c>
      <c r="L170" s="17"/>
      <c r="M170" s="174"/>
      <c r="N170" s="153" t="s">
        <v>336</v>
      </c>
    </row>
    <row r="171" spans="1:14" s="153" customFormat="1" ht="15" customHeight="1">
      <c r="A171" s="11">
        <v>2</v>
      </c>
      <c r="B171" s="12" t="s">
        <v>119</v>
      </c>
      <c r="C171" s="11">
        <f t="shared" si="13"/>
        <v>44</v>
      </c>
      <c r="D171" s="11">
        <v>22</v>
      </c>
      <c r="E171" s="13">
        <v>22</v>
      </c>
      <c r="F171" s="13"/>
      <c r="G171" s="10">
        <v>0.4</v>
      </c>
      <c r="H171" s="15">
        <f aca="true" t="shared" si="14" ref="H171:H177">C171*G171</f>
        <v>17.6</v>
      </c>
      <c r="I171" s="34">
        <v>18</v>
      </c>
      <c r="J171" s="174"/>
      <c r="K171" s="13" t="s">
        <v>2</v>
      </c>
      <c r="L171" s="17"/>
      <c r="M171" s="174"/>
      <c r="N171" s="153" t="s">
        <v>349</v>
      </c>
    </row>
    <row r="172" spans="1:15" s="153" customFormat="1" ht="15" customHeight="1">
      <c r="A172" s="11">
        <v>3</v>
      </c>
      <c r="B172" s="12" t="s">
        <v>121</v>
      </c>
      <c r="C172" s="11">
        <f t="shared" si="13"/>
        <v>22</v>
      </c>
      <c r="D172" s="11">
        <v>11</v>
      </c>
      <c r="E172" s="13"/>
      <c r="F172" s="13">
        <v>11</v>
      </c>
      <c r="G172" s="10">
        <v>0.4</v>
      </c>
      <c r="H172" s="15">
        <f t="shared" si="14"/>
        <v>8.8</v>
      </c>
      <c r="I172" s="179">
        <v>12</v>
      </c>
      <c r="J172" s="34" t="s">
        <v>86</v>
      </c>
      <c r="K172" s="13" t="s">
        <v>3</v>
      </c>
      <c r="L172" s="17"/>
      <c r="M172" s="174"/>
      <c r="N172" s="178" t="s">
        <v>350</v>
      </c>
      <c r="O172" s="177">
        <f>10.8*11</f>
        <v>118.80000000000001</v>
      </c>
    </row>
    <row r="173" spans="1:15" s="153" customFormat="1" ht="15" customHeight="1">
      <c r="A173" s="11">
        <v>4</v>
      </c>
      <c r="B173" s="12" t="s">
        <v>264</v>
      </c>
      <c r="C173" s="11">
        <f t="shared" si="13"/>
        <v>55</v>
      </c>
      <c r="D173" s="11">
        <v>33</v>
      </c>
      <c r="E173" s="13"/>
      <c r="F173" s="13">
        <v>22</v>
      </c>
      <c r="G173" s="10">
        <v>0.4</v>
      </c>
      <c r="H173" s="15">
        <f t="shared" si="14"/>
        <v>22</v>
      </c>
      <c r="I173" s="179">
        <v>22</v>
      </c>
      <c r="J173" s="34"/>
      <c r="K173" s="13" t="s">
        <v>3</v>
      </c>
      <c r="L173" s="17"/>
      <c r="M173" s="174"/>
      <c r="N173" s="178" t="s">
        <v>351</v>
      </c>
      <c r="O173" s="180">
        <f>118.8/297</f>
        <v>0.39999999999999997</v>
      </c>
    </row>
    <row r="174" spans="1:13" s="153" customFormat="1" ht="15" customHeight="1">
      <c r="A174" s="11">
        <v>5</v>
      </c>
      <c r="B174" s="12" t="s">
        <v>265</v>
      </c>
      <c r="C174" s="11">
        <f t="shared" si="13"/>
        <v>33</v>
      </c>
      <c r="D174" s="11">
        <v>11</v>
      </c>
      <c r="E174" s="13"/>
      <c r="F174" s="13">
        <v>22</v>
      </c>
      <c r="G174" s="10">
        <v>0.4</v>
      </c>
      <c r="H174" s="15">
        <f t="shared" si="14"/>
        <v>13.200000000000001</v>
      </c>
      <c r="I174" s="179">
        <v>13</v>
      </c>
      <c r="J174" s="34"/>
      <c r="K174" s="13" t="s">
        <v>2</v>
      </c>
      <c r="L174" s="17"/>
      <c r="M174" s="174"/>
    </row>
    <row r="175" spans="1:13" s="153" customFormat="1" ht="15" customHeight="1">
      <c r="A175" s="14">
        <v>6</v>
      </c>
      <c r="B175" s="12" t="s">
        <v>137</v>
      </c>
      <c r="C175" s="14">
        <f t="shared" si="13"/>
        <v>66</v>
      </c>
      <c r="D175" s="14">
        <v>22</v>
      </c>
      <c r="E175" s="60"/>
      <c r="F175" s="60">
        <v>44</v>
      </c>
      <c r="G175" s="10">
        <v>0.4</v>
      </c>
      <c r="H175" s="15">
        <f t="shared" si="14"/>
        <v>26.400000000000002</v>
      </c>
      <c r="I175" s="179">
        <v>26</v>
      </c>
      <c r="J175" s="34"/>
      <c r="K175" s="60" t="s">
        <v>3</v>
      </c>
      <c r="L175" s="66"/>
      <c r="M175" s="174"/>
    </row>
    <row r="176" spans="1:13" s="153" customFormat="1" ht="15" customHeight="1">
      <c r="A176" s="11">
        <v>7</v>
      </c>
      <c r="B176" s="64" t="s">
        <v>267</v>
      </c>
      <c r="C176" s="14">
        <f t="shared" si="13"/>
        <v>22</v>
      </c>
      <c r="D176" s="14">
        <v>11</v>
      </c>
      <c r="E176" s="60"/>
      <c r="F176" s="60">
        <v>11</v>
      </c>
      <c r="G176" s="10">
        <v>0.4</v>
      </c>
      <c r="H176" s="15">
        <f t="shared" si="14"/>
        <v>8.8</v>
      </c>
      <c r="I176" s="179">
        <v>10</v>
      </c>
      <c r="J176" s="34"/>
      <c r="K176" s="60" t="s">
        <v>2</v>
      </c>
      <c r="L176" s="22"/>
      <c r="M176" s="174"/>
    </row>
    <row r="177" spans="1:13" s="153" customFormat="1" ht="15" customHeight="1">
      <c r="A177" s="11">
        <v>8</v>
      </c>
      <c r="B177" s="12" t="s">
        <v>268</v>
      </c>
      <c r="C177" s="11">
        <f t="shared" si="13"/>
        <v>33</v>
      </c>
      <c r="D177" s="13">
        <v>11</v>
      </c>
      <c r="E177" s="13"/>
      <c r="F177" s="13">
        <v>22</v>
      </c>
      <c r="G177" s="10">
        <v>0.4</v>
      </c>
      <c r="H177" s="15">
        <f t="shared" si="14"/>
        <v>13.200000000000001</v>
      </c>
      <c r="I177" s="179">
        <v>14</v>
      </c>
      <c r="J177" s="34" t="s">
        <v>86</v>
      </c>
      <c r="K177" s="13" t="s">
        <v>3</v>
      </c>
      <c r="L177" s="17"/>
      <c r="M177" s="174"/>
    </row>
    <row r="178" spans="1:13" s="153" customFormat="1" ht="15" customHeight="1" thickBot="1">
      <c r="A178" s="252"/>
      <c r="B178" s="253" t="s">
        <v>96</v>
      </c>
      <c r="C178" s="176">
        <f>SUM(C170:C177)</f>
        <v>297</v>
      </c>
      <c r="D178" s="176">
        <f>SUM(D170:D177)</f>
        <v>121</v>
      </c>
      <c r="E178" s="176">
        <f>SUM(E170:E177)</f>
        <v>44</v>
      </c>
      <c r="F178" s="176">
        <f>SUM(F170:F177)</f>
        <v>132</v>
      </c>
      <c r="G178" s="176"/>
      <c r="H178" s="176">
        <f>SUM(H170:H177)</f>
        <v>118.80000000000001</v>
      </c>
      <c r="I178" s="176">
        <f>SUM(I170:I177)</f>
        <v>119</v>
      </c>
      <c r="J178" s="176"/>
      <c r="K178" s="182"/>
      <c r="L178" s="28"/>
      <c r="M178" s="174"/>
    </row>
    <row r="179" spans="1:13" s="153" customFormat="1" ht="28.5" customHeight="1" thickBot="1" thickTop="1">
      <c r="A179" s="252"/>
      <c r="B179" s="253"/>
      <c r="C179" s="322" t="s">
        <v>271</v>
      </c>
      <c r="D179" s="323"/>
      <c r="E179" s="323"/>
      <c r="F179" s="323"/>
      <c r="G179" s="323"/>
      <c r="H179" s="323"/>
      <c r="I179" s="323"/>
      <c r="J179" s="323"/>
      <c r="K179" s="324"/>
      <c r="L179" s="39"/>
      <c r="M179" s="174"/>
    </row>
    <row r="180" spans="1:13" s="153" customFormat="1" ht="15" customHeight="1">
      <c r="A180" s="237"/>
      <c r="B180" s="238" t="s">
        <v>22</v>
      </c>
      <c r="C180" s="40">
        <f>C167+C178</f>
        <v>793</v>
      </c>
      <c r="D180" s="40">
        <f>D167+D178</f>
        <v>326</v>
      </c>
      <c r="E180" s="40">
        <f>E167+E178</f>
        <v>148</v>
      </c>
      <c r="F180" s="40">
        <f>F167+F178</f>
        <v>319</v>
      </c>
      <c r="G180" s="40"/>
      <c r="H180" s="40"/>
      <c r="I180" s="40">
        <f>I167+I178</f>
        <v>323</v>
      </c>
      <c r="J180" s="40"/>
      <c r="K180" s="41"/>
      <c r="L180" s="42"/>
      <c r="M180" s="174"/>
    </row>
    <row r="181" spans="1:13" s="153" customFormat="1" ht="42.75" customHeight="1" thickBot="1">
      <c r="A181" s="263"/>
      <c r="B181" s="272"/>
      <c r="C181" s="219" t="s">
        <v>270</v>
      </c>
      <c r="D181" s="220"/>
      <c r="E181" s="220"/>
      <c r="F181" s="220"/>
      <c r="G181" s="220"/>
      <c r="H181" s="220"/>
      <c r="I181" s="220"/>
      <c r="J181" s="220"/>
      <c r="K181" s="284"/>
      <c r="L181" s="30"/>
      <c r="M181" s="174"/>
    </row>
    <row r="182" spans="1:13" s="153" customFormat="1" ht="18" customHeight="1">
      <c r="A182" s="18">
        <v>1</v>
      </c>
      <c r="B182" s="47" t="s">
        <v>258</v>
      </c>
      <c r="C182" s="316" t="s">
        <v>259</v>
      </c>
      <c r="D182" s="317"/>
      <c r="E182" s="317"/>
      <c r="F182" s="317"/>
      <c r="G182" s="317"/>
      <c r="H182" s="317"/>
      <c r="I182" s="317"/>
      <c r="J182" s="318"/>
      <c r="K182" s="40" t="s">
        <v>3</v>
      </c>
      <c r="L182" s="28"/>
      <c r="M182" s="174"/>
    </row>
    <row r="183" spans="1:13" s="153" customFormat="1" ht="18" customHeight="1">
      <c r="A183" s="11">
        <v>2</v>
      </c>
      <c r="B183" s="12" t="s">
        <v>260</v>
      </c>
      <c r="C183" s="319" t="s">
        <v>243</v>
      </c>
      <c r="D183" s="320"/>
      <c r="E183" s="320"/>
      <c r="F183" s="320"/>
      <c r="G183" s="320"/>
      <c r="H183" s="320"/>
      <c r="I183" s="320"/>
      <c r="J183" s="321"/>
      <c r="K183" s="181" t="s">
        <v>3</v>
      </c>
      <c r="L183" s="72"/>
      <c r="M183" s="174"/>
    </row>
    <row r="184" spans="1:13" s="153" customFormat="1" ht="15" customHeight="1">
      <c r="A184" s="11">
        <v>3</v>
      </c>
      <c r="B184" s="12" t="s">
        <v>244</v>
      </c>
      <c r="C184" s="225" t="s">
        <v>245</v>
      </c>
      <c r="D184" s="225"/>
      <c r="E184" s="225"/>
      <c r="F184" s="225"/>
      <c r="G184" s="225"/>
      <c r="H184" s="225"/>
      <c r="I184" s="225"/>
      <c r="J184" s="225"/>
      <c r="K184" s="71"/>
      <c r="L184" s="72"/>
      <c r="M184" s="174"/>
    </row>
    <row r="185" spans="1:13" s="153" customFormat="1" ht="21.75" customHeight="1">
      <c r="A185" s="11">
        <v>4</v>
      </c>
      <c r="B185" s="12" t="s">
        <v>142</v>
      </c>
      <c r="C185" s="225" t="s">
        <v>231</v>
      </c>
      <c r="D185" s="225"/>
      <c r="E185" s="225"/>
      <c r="F185" s="225"/>
      <c r="G185" s="225"/>
      <c r="H185" s="225"/>
      <c r="I185" s="225"/>
      <c r="J185" s="225"/>
      <c r="K185" s="71"/>
      <c r="L185" s="72"/>
      <c r="M185" s="174"/>
    </row>
    <row r="186" spans="1:15" ht="23.25" customHeight="1">
      <c r="A186" s="4"/>
      <c r="B186" s="61" t="s">
        <v>4</v>
      </c>
      <c r="C186" s="45"/>
      <c r="D186" s="45"/>
      <c r="E186" s="45"/>
      <c r="I186" s="161"/>
      <c r="J186" s="139" t="s">
        <v>9</v>
      </c>
      <c r="L186" s="139"/>
      <c r="M186" s="139"/>
      <c r="N186" s="139"/>
      <c r="O186" s="139"/>
    </row>
    <row r="187" s="157" customFormat="1" ht="13.5" customHeight="1">
      <c r="B187" s="157" t="s">
        <v>313</v>
      </c>
    </row>
    <row r="188" spans="2:11" s="157" customFormat="1" ht="14.25" customHeight="1">
      <c r="B188" s="157" t="s">
        <v>314</v>
      </c>
      <c r="C188" s="158"/>
      <c r="D188" s="158"/>
      <c r="E188" s="158"/>
      <c r="F188" s="158"/>
      <c r="I188" s="158"/>
      <c r="J188" s="158"/>
      <c r="K188" s="158"/>
    </row>
    <row r="189" spans="9:11" s="159" customFormat="1" ht="9.75" customHeight="1">
      <c r="I189" s="168" t="s">
        <v>315</v>
      </c>
      <c r="J189" s="169"/>
      <c r="K189" s="168" t="s">
        <v>316</v>
      </c>
    </row>
  </sheetData>
  <mergeCells count="181">
    <mergeCell ref="A7:K7"/>
    <mergeCell ref="A8:K8"/>
    <mergeCell ref="J3:K3"/>
    <mergeCell ref="B4:K4"/>
    <mergeCell ref="E1:K1"/>
    <mergeCell ref="B2:K2"/>
    <mergeCell ref="L14:L15"/>
    <mergeCell ref="M14:M15"/>
    <mergeCell ref="A6:K6"/>
    <mergeCell ref="D5:K5"/>
    <mergeCell ref="A9:K9"/>
    <mergeCell ref="A13:K13"/>
    <mergeCell ref="K14:K15"/>
    <mergeCell ref="A10:D10"/>
    <mergeCell ref="A26:A27"/>
    <mergeCell ref="B26:B27"/>
    <mergeCell ref="C27:K27"/>
    <mergeCell ref="A14:A15"/>
    <mergeCell ref="B14:B15"/>
    <mergeCell ref="C14:F14"/>
    <mergeCell ref="G14:G15"/>
    <mergeCell ref="H14:H15"/>
    <mergeCell ref="I14:I15"/>
    <mergeCell ref="J14:J15"/>
    <mergeCell ref="A63:A64"/>
    <mergeCell ref="C41:K41"/>
    <mergeCell ref="C42:J42"/>
    <mergeCell ref="A28:K28"/>
    <mergeCell ref="A38:A39"/>
    <mergeCell ref="B38:B39"/>
    <mergeCell ref="C39:K39"/>
    <mergeCell ref="A57:D57"/>
    <mergeCell ref="A58:K58"/>
    <mergeCell ref="A59:K59"/>
    <mergeCell ref="A155:J155"/>
    <mergeCell ref="A60:K60"/>
    <mergeCell ref="A61:A62"/>
    <mergeCell ref="B61:B62"/>
    <mergeCell ref="C61:F61"/>
    <mergeCell ref="G61:G62"/>
    <mergeCell ref="H61:H62"/>
    <mergeCell ref="C63:C64"/>
    <mergeCell ref="D63:D64"/>
    <mergeCell ref="E63:E64"/>
    <mergeCell ref="M61:M62"/>
    <mergeCell ref="F63:F64"/>
    <mergeCell ref="G63:G64"/>
    <mergeCell ref="H63:H64"/>
    <mergeCell ref="J63:J64"/>
    <mergeCell ref="K63:K64"/>
    <mergeCell ref="J61:J62"/>
    <mergeCell ref="L61:L62"/>
    <mergeCell ref="K61:K62"/>
    <mergeCell ref="I61:I62"/>
    <mergeCell ref="K69:K70"/>
    <mergeCell ref="A74:A75"/>
    <mergeCell ref="B74:B75"/>
    <mergeCell ref="C75:K75"/>
    <mergeCell ref="F69:F70"/>
    <mergeCell ref="G69:G70"/>
    <mergeCell ref="H69:H70"/>
    <mergeCell ref="J69:J70"/>
    <mergeCell ref="A69:A70"/>
    <mergeCell ref="C69:C70"/>
    <mergeCell ref="D69:D70"/>
    <mergeCell ref="J82:J83"/>
    <mergeCell ref="F82:F83"/>
    <mergeCell ref="G82:G83"/>
    <mergeCell ref="H82:H83"/>
    <mergeCell ref="E69:E70"/>
    <mergeCell ref="J79:J80"/>
    <mergeCell ref="K82:K83"/>
    <mergeCell ref="A76:K76"/>
    <mergeCell ref="A79:A80"/>
    <mergeCell ref="C79:C80"/>
    <mergeCell ref="D79:D80"/>
    <mergeCell ref="E79:E80"/>
    <mergeCell ref="F79:F80"/>
    <mergeCell ref="G79:G80"/>
    <mergeCell ref="H79:H80"/>
    <mergeCell ref="E82:E83"/>
    <mergeCell ref="A11:K11"/>
    <mergeCell ref="A12:K12"/>
    <mergeCell ref="D52:K52"/>
    <mergeCell ref="A53:K53"/>
    <mergeCell ref="E48:K48"/>
    <mergeCell ref="B49:K49"/>
    <mergeCell ref="J50:K50"/>
    <mergeCell ref="B51:K51"/>
    <mergeCell ref="A40:A41"/>
    <mergeCell ref="B40:B41"/>
    <mergeCell ref="A54:K54"/>
    <mergeCell ref="C91:J91"/>
    <mergeCell ref="A87:A88"/>
    <mergeCell ref="B87:B88"/>
    <mergeCell ref="C88:K88"/>
    <mergeCell ref="A89:A90"/>
    <mergeCell ref="B89:B90"/>
    <mergeCell ref="C90:K90"/>
    <mergeCell ref="C82:C83"/>
    <mergeCell ref="D82:D83"/>
    <mergeCell ref="A153:J153"/>
    <mergeCell ref="A154:J154"/>
    <mergeCell ref="A55:K55"/>
    <mergeCell ref="A56:K56"/>
    <mergeCell ref="I79:I80"/>
    <mergeCell ref="I82:I83"/>
    <mergeCell ref="I63:I64"/>
    <mergeCell ref="I69:I70"/>
    <mergeCell ref="K79:K80"/>
    <mergeCell ref="A82:A83"/>
    <mergeCell ref="A150:K150"/>
    <mergeCell ref="A151:K151"/>
    <mergeCell ref="C133:J133"/>
    <mergeCell ref="A152:D152"/>
    <mergeCell ref="J145:K145"/>
    <mergeCell ref="B146:K146"/>
    <mergeCell ref="D147:K147"/>
    <mergeCell ref="A148:K148"/>
    <mergeCell ref="A105:D105"/>
    <mergeCell ref="A106:J106"/>
    <mergeCell ref="A107:J107"/>
    <mergeCell ref="A149:K149"/>
    <mergeCell ref="A119:A120"/>
    <mergeCell ref="B119:B120"/>
    <mergeCell ref="C120:K120"/>
    <mergeCell ref="A108:J108"/>
    <mergeCell ref="A109:A110"/>
    <mergeCell ref="B109:B110"/>
    <mergeCell ref="B128:B129"/>
    <mergeCell ref="C129:K129"/>
    <mergeCell ref="K109:K110"/>
    <mergeCell ref="L109:L110"/>
    <mergeCell ref="J109:J110"/>
    <mergeCell ref="C109:F109"/>
    <mergeCell ref="G109:G110"/>
    <mergeCell ref="H109:H110"/>
    <mergeCell ref="I109:I110"/>
    <mergeCell ref="A103:K103"/>
    <mergeCell ref="C134:J134"/>
    <mergeCell ref="E143:K143"/>
    <mergeCell ref="B144:K144"/>
    <mergeCell ref="A130:A131"/>
    <mergeCell ref="B130:B131"/>
    <mergeCell ref="C132:J132"/>
    <mergeCell ref="C131:K131"/>
    <mergeCell ref="A121:J121"/>
    <mergeCell ref="A128:A129"/>
    <mergeCell ref="K156:K157"/>
    <mergeCell ref="A104:K104"/>
    <mergeCell ref="M109:M110"/>
    <mergeCell ref="E96:K96"/>
    <mergeCell ref="B97:K97"/>
    <mergeCell ref="J98:K98"/>
    <mergeCell ref="B99:K99"/>
    <mergeCell ref="D100:K100"/>
    <mergeCell ref="A101:K101"/>
    <mergeCell ref="A102:K102"/>
    <mergeCell ref="A167:A168"/>
    <mergeCell ref="B167:B168"/>
    <mergeCell ref="H156:H157"/>
    <mergeCell ref="I156:I157"/>
    <mergeCell ref="A156:A157"/>
    <mergeCell ref="B156:B157"/>
    <mergeCell ref="C156:F156"/>
    <mergeCell ref="G156:G157"/>
    <mergeCell ref="A180:A181"/>
    <mergeCell ref="B180:B181"/>
    <mergeCell ref="A169:J169"/>
    <mergeCell ref="A178:A179"/>
    <mergeCell ref="B178:B179"/>
    <mergeCell ref="C184:J184"/>
    <mergeCell ref="C185:J185"/>
    <mergeCell ref="M156:M157"/>
    <mergeCell ref="C168:K168"/>
    <mergeCell ref="C181:K181"/>
    <mergeCell ref="C182:J182"/>
    <mergeCell ref="C183:J183"/>
    <mergeCell ref="C179:K179"/>
    <mergeCell ref="L156:L157"/>
    <mergeCell ref="J156:J157"/>
  </mergeCells>
  <printOptions/>
  <pageMargins left="0.7874015748031497" right="0" top="0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06">
      <selection activeCell="J154" sqref="A117:J154"/>
    </sheetView>
  </sheetViews>
  <sheetFormatPr defaultColWidth="9.00390625" defaultRowHeight="12.75"/>
  <cols>
    <col min="1" max="1" width="4.625" style="153" customWidth="1"/>
    <col min="2" max="2" width="37.625" style="153" customWidth="1"/>
    <col min="3" max="3" width="8.625" style="153" customWidth="1"/>
    <col min="4" max="4" width="8.00390625" style="153" customWidth="1"/>
    <col min="5" max="5" width="8.125" style="153" customWidth="1"/>
    <col min="6" max="6" width="6.00390625" style="153" customWidth="1"/>
    <col min="7" max="7" width="7.25390625" style="153" hidden="1" customWidth="1"/>
    <col min="8" max="8" width="4.75390625" style="153" hidden="1" customWidth="1"/>
    <col min="9" max="9" width="10.00390625" style="153" customWidth="1"/>
    <col min="10" max="10" width="11.375" style="153" customWidth="1"/>
    <col min="11" max="11" width="9.125" style="153" customWidth="1"/>
    <col min="12" max="12" width="16.25390625" style="153" customWidth="1"/>
    <col min="13" max="16384" width="9.125" style="153" customWidth="1"/>
  </cols>
  <sheetData>
    <row r="1" spans="1:12" ht="20.25">
      <c r="A1" s="273" t="s">
        <v>13</v>
      </c>
      <c r="B1" s="273"/>
      <c r="C1" s="273"/>
      <c r="D1" s="2"/>
      <c r="E1" s="274" t="s">
        <v>14</v>
      </c>
      <c r="F1" s="274"/>
      <c r="G1" s="274"/>
      <c r="H1" s="274"/>
      <c r="I1" s="274"/>
      <c r="J1" s="274"/>
      <c r="K1" s="2"/>
      <c r="L1" s="3"/>
    </row>
    <row r="2" spans="1:12" ht="30.75" customHeight="1">
      <c r="A2" s="275" t="s">
        <v>47</v>
      </c>
      <c r="B2" s="276"/>
      <c r="C2" s="276"/>
      <c r="D2" s="277" t="s">
        <v>176</v>
      </c>
      <c r="E2" s="280"/>
      <c r="F2" s="280"/>
      <c r="G2" s="280"/>
      <c r="H2" s="280"/>
      <c r="I2" s="280"/>
      <c r="J2" s="280"/>
      <c r="K2" s="2"/>
      <c r="L2" s="3"/>
    </row>
    <row r="3" spans="1:12" ht="18.75" customHeight="1">
      <c r="A3" s="1"/>
      <c r="B3" s="1"/>
      <c r="C3" s="1"/>
      <c r="D3" s="141"/>
      <c r="E3" s="5"/>
      <c r="F3" s="6"/>
      <c r="G3" s="6"/>
      <c r="H3" s="277" t="s">
        <v>15</v>
      </c>
      <c r="I3" s="277"/>
      <c r="J3" s="277"/>
      <c r="K3" s="2"/>
      <c r="L3" s="3"/>
    </row>
    <row r="4" spans="1:12" ht="18.75">
      <c r="A4" s="278" t="s">
        <v>48</v>
      </c>
      <c r="B4" s="278"/>
      <c r="C4" s="278"/>
      <c r="D4" s="278"/>
      <c r="E4" s="53"/>
      <c r="F4" s="53"/>
      <c r="G4" s="53"/>
      <c r="H4" s="53"/>
      <c r="I4" s="53"/>
      <c r="J4" s="53"/>
      <c r="K4" s="7"/>
      <c r="L4" s="3"/>
    </row>
    <row r="5" spans="1:12" ht="17.25" customHeight="1">
      <c r="A5" s="279" t="s">
        <v>225</v>
      </c>
      <c r="B5" s="279"/>
      <c r="C5" s="279"/>
      <c r="D5" s="279"/>
      <c r="E5" s="279"/>
      <c r="F5" s="279"/>
      <c r="G5" s="279"/>
      <c r="H5" s="279"/>
      <c r="I5" s="279"/>
      <c r="J5" s="279"/>
      <c r="K5" s="7"/>
      <c r="L5" s="3"/>
    </row>
    <row r="6" spans="1:12" ht="18.75">
      <c r="A6" s="279" t="s">
        <v>74</v>
      </c>
      <c r="B6" s="279"/>
      <c r="C6" s="279"/>
      <c r="D6" s="279"/>
      <c r="E6" s="279"/>
      <c r="F6" s="279"/>
      <c r="G6" s="279"/>
      <c r="H6" s="279"/>
      <c r="I6" s="279"/>
      <c r="J6" s="279"/>
      <c r="K6" s="7"/>
      <c r="L6" s="3"/>
    </row>
    <row r="7" spans="1:12" ht="18.75">
      <c r="A7" s="281" t="s">
        <v>239</v>
      </c>
      <c r="B7" s="281"/>
      <c r="C7" s="281"/>
      <c r="D7" s="281"/>
      <c r="E7" s="281"/>
      <c r="F7" s="281"/>
      <c r="G7" s="281"/>
      <c r="H7" s="281"/>
      <c r="I7" s="281"/>
      <c r="J7" s="281"/>
      <c r="K7" s="8"/>
      <c r="L7" s="3"/>
    </row>
    <row r="8" spans="1:12" ht="14.25" customHeight="1">
      <c r="A8" s="282" t="s">
        <v>0</v>
      </c>
      <c r="B8" s="269" t="s">
        <v>16</v>
      </c>
      <c r="C8" s="248" t="s">
        <v>17</v>
      </c>
      <c r="D8" s="249"/>
      <c r="E8" s="249"/>
      <c r="F8" s="250"/>
      <c r="G8" s="283" t="s">
        <v>7</v>
      </c>
      <c r="H8" s="283" t="s">
        <v>8</v>
      </c>
      <c r="I8" s="283" t="s">
        <v>20</v>
      </c>
      <c r="J8" s="283" t="s">
        <v>21</v>
      </c>
      <c r="K8" s="270" t="s">
        <v>1</v>
      </c>
      <c r="L8" s="269" t="s">
        <v>58</v>
      </c>
    </row>
    <row r="9" spans="1:12" ht="25.5">
      <c r="A9" s="282"/>
      <c r="B9" s="269"/>
      <c r="C9" s="10" t="s">
        <v>18</v>
      </c>
      <c r="D9" s="9" t="s">
        <v>19</v>
      </c>
      <c r="E9" s="9" t="s">
        <v>57</v>
      </c>
      <c r="F9" s="9" t="s">
        <v>46</v>
      </c>
      <c r="G9" s="247"/>
      <c r="H9" s="247"/>
      <c r="I9" s="247"/>
      <c r="J9" s="247"/>
      <c r="K9" s="271"/>
      <c r="L9" s="269"/>
    </row>
    <row r="10" spans="1:12" ht="20.25" customHeight="1">
      <c r="A10" s="11">
        <v>1</v>
      </c>
      <c r="B10" s="12" t="s">
        <v>26</v>
      </c>
      <c r="C10" s="11">
        <f aca="true" t="shared" si="0" ref="C10:C17">D10+E10+F10</f>
        <v>26</v>
      </c>
      <c r="D10" s="11"/>
      <c r="E10" s="13">
        <v>26</v>
      </c>
      <c r="F10" s="13"/>
      <c r="G10" s="10">
        <v>13</v>
      </c>
      <c r="H10" s="15">
        <f>C10/G10</f>
        <v>2</v>
      </c>
      <c r="I10" s="15"/>
      <c r="J10" s="13" t="s">
        <v>2</v>
      </c>
      <c r="K10" s="16"/>
      <c r="L10" s="17"/>
    </row>
    <row r="11" spans="1:12" ht="20.25" customHeight="1">
      <c r="A11" s="11">
        <v>2</v>
      </c>
      <c r="B11" s="12" t="s">
        <v>69</v>
      </c>
      <c r="C11" s="11">
        <f t="shared" si="0"/>
        <v>52</v>
      </c>
      <c r="D11" s="11">
        <v>26</v>
      </c>
      <c r="E11" s="13">
        <v>26</v>
      </c>
      <c r="F11" s="13"/>
      <c r="G11" s="10">
        <v>13</v>
      </c>
      <c r="H11" s="15">
        <f aca="true" t="shared" si="1" ref="H11:H17">C11/G11</f>
        <v>4</v>
      </c>
      <c r="I11" s="21" t="s">
        <v>53</v>
      </c>
      <c r="J11" s="13" t="s">
        <v>3</v>
      </c>
      <c r="K11" s="16"/>
      <c r="L11" s="22"/>
    </row>
    <row r="12" spans="1:12" s="122" customFormat="1" ht="20.25" customHeight="1">
      <c r="A12" s="58">
        <v>3</v>
      </c>
      <c r="B12" s="101" t="s">
        <v>232</v>
      </c>
      <c r="C12" s="11">
        <f t="shared" si="0"/>
        <v>39</v>
      </c>
      <c r="D12" s="58">
        <v>26</v>
      </c>
      <c r="E12" s="58">
        <v>13</v>
      </c>
      <c r="F12" s="101"/>
      <c r="G12" s="10">
        <v>13</v>
      </c>
      <c r="H12" s="15">
        <f t="shared" si="1"/>
        <v>3</v>
      </c>
      <c r="I12" s="101"/>
      <c r="J12" s="58" t="s">
        <v>3</v>
      </c>
      <c r="K12" s="101"/>
      <c r="L12" s="101"/>
    </row>
    <row r="13" spans="1:12" s="122" customFormat="1" ht="29.25" customHeight="1">
      <c r="A13" s="143">
        <v>4</v>
      </c>
      <c r="B13" s="148" t="s">
        <v>105</v>
      </c>
      <c r="C13" s="11">
        <f t="shared" si="0"/>
        <v>39</v>
      </c>
      <c r="D13" s="143">
        <v>13</v>
      </c>
      <c r="E13" s="143">
        <v>26</v>
      </c>
      <c r="F13" s="143"/>
      <c r="G13" s="10">
        <v>13</v>
      </c>
      <c r="H13" s="15">
        <f t="shared" si="1"/>
        <v>3</v>
      </c>
      <c r="I13" s="58"/>
      <c r="J13" s="143" t="s">
        <v>2</v>
      </c>
      <c r="K13" s="149"/>
      <c r="L13" s="150"/>
    </row>
    <row r="14" spans="1:12" s="122" customFormat="1" ht="48.75" customHeight="1">
      <c r="A14" s="143">
        <v>5</v>
      </c>
      <c r="B14" s="148" t="s">
        <v>399</v>
      </c>
      <c r="C14" s="11">
        <f t="shared" si="0"/>
        <v>39</v>
      </c>
      <c r="D14" s="143">
        <v>26</v>
      </c>
      <c r="E14" s="143">
        <v>13</v>
      </c>
      <c r="F14" s="143"/>
      <c r="G14" s="10">
        <v>13</v>
      </c>
      <c r="H14" s="15">
        <f t="shared" si="1"/>
        <v>3</v>
      </c>
      <c r="I14" s="58"/>
      <c r="J14" s="143" t="s">
        <v>2</v>
      </c>
      <c r="K14" s="149"/>
      <c r="L14" s="150"/>
    </row>
    <row r="15" spans="1:12" s="122" customFormat="1" ht="31.5">
      <c r="A15" s="143">
        <v>6</v>
      </c>
      <c r="B15" s="148" t="s">
        <v>83</v>
      </c>
      <c r="C15" s="11">
        <f t="shared" si="0"/>
        <v>52</v>
      </c>
      <c r="D15" s="143">
        <v>26</v>
      </c>
      <c r="E15" s="143">
        <v>26</v>
      </c>
      <c r="F15" s="143"/>
      <c r="G15" s="10">
        <v>13</v>
      </c>
      <c r="H15" s="15">
        <f t="shared" si="1"/>
        <v>4</v>
      </c>
      <c r="I15" s="58"/>
      <c r="J15" s="143" t="s">
        <v>3</v>
      </c>
      <c r="K15" s="149"/>
      <c r="L15" s="150"/>
    </row>
    <row r="16" spans="1:12" ht="21" customHeight="1">
      <c r="A16" s="18">
        <v>7</v>
      </c>
      <c r="B16" s="47" t="s">
        <v>236</v>
      </c>
      <c r="C16" s="18">
        <f t="shared" si="0"/>
        <v>52</v>
      </c>
      <c r="D16" s="24">
        <v>26</v>
      </c>
      <c r="E16" s="24">
        <v>26</v>
      </c>
      <c r="F16" s="24"/>
      <c r="G16" s="10">
        <v>13</v>
      </c>
      <c r="H16" s="15">
        <f t="shared" si="1"/>
        <v>4</v>
      </c>
      <c r="J16" s="19" t="s">
        <v>3</v>
      </c>
      <c r="K16" s="146"/>
      <c r="L16" s="147"/>
    </row>
    <row r="17" spans="1:12" s="222" customFormat="1" ht="21" customHeight="1" thickBot="1">
      <c r="A17" s="35">
        <v>8</v>
      </c>
      <c r="B17" s="36" t="s">
        <v>110</v>
      </c>
      <c r="C17" s="35">
        <f t="shared" si="0"/>
        <v>52</v>
      </c>
      <c r="D17" s="35">
        <v>26</v>
      </c>
      <c r="E17" s="48">
        <v>26</v>
      </c>
      <c r="F17" s="48"/>
      <c r="G17" s="37">
        <v>13</v>
      </c>
      <c r="H17" s="54">
        <f t="shared" si="1"/>
        <v>4</v>
      </c>
      <c r="I17" s="49"/>
      <c r="J17" s="48" t="s">
        <v>2</v>
      </c>
      <c r="K17" s="50"/>
      <c r="L17" s="51"/>
    </row>
    <row r="18" spans="1:12" ht="13.5" customHeight="1" thickTop="1">
      <c r="A18" s="262"/>
      <c r="B18" s="264" t="s">
        <v>95</v>
      </c>
      <c r="C18" s="26">
        <f>SUM(C10:C17)</f>
        <v>351</v>
      </c>
      <c r="D18" s="26">
        <f>SUM(D10:D17)</f>
        <v>169</v>
      </c>
      <c r="E18" s="26">
        <f>SUM(E10:E17)</f>
        <v>182</v>
      </c>
      <c r="F18" s="26">
        <f>SUM(F10:F17)</f>
        <v>0</v>
      </c>
      <c r="G18" s="26"/>
      <c r="H18" s="26">
        <f>SUM(H10:H17)</f>
        <v>27</v>
      </c>
      <c r="I18" s="26"/>
      <c r="J18" s="26"/>
      <c r="K18" s="27"/>
      <c r="L18" s="28"/>
    </row>
    <row r="19" spans="1:12" ht="18.75" customHeight="1" thickBot="1">
      <c r="A19" s="263"/>
      <c r="B19" s="265"/>
      <c r="C19" s="272" t="s">
        <v>80</v>
      </c>
      <c r="D19" s="272"/>
      <c r="E19" s="272"/>
      <c r="F19" s="272"/>
      <c r="G19" s="272"/>
      <c r="H19" s="272"/>
      <c r="I19" s="272"/>
      <c r="J19" s="272"/>
      <c r="K19" s="29"/>
      <c r="L19" s="30"/>
    </row>
    <row r="20" spans="1:12" ht="16.5" customHeight="1">
      <c r="A20" s="245" t="s">
        <v>240</v>
      </c>
      <c r="B20" s="246"/>
      <c r="C20" s="246"/>
      <c r="D20" s="246"/>
      <c r="E20" s="246"/>
      <c r="F20" s="246"/>
      <c r="G20" s="246"/>
      <c r="H20" s="246"/>
      <c r="I20" s="246"/>
      <c r="J20" s="223"/>
      <c r="K20" s="31"/>
      <c r="L20" s="32"/>
    </row>
    <row r="21" spans="1:12" ht="13.5" customHeight="1">
      <c r="A21" s="11">
        <v>1</v>
      </c>
      <c r="B21" s="12" t="s">
        <v>26</v>
      </c>
      <c r="C21" s="11">
        <f aca="true" t="shared" si="2" ref="C21:C26">D21+E21+F21</f>
        <v>26</v>
      </c>
      <c r="D21" s="11"/>
      <c r="E21" s="13">
        <v>26</v>
      </c>
      <c r="F21" s="13"/>
      <c r="G21" s="10">
        <v>13</v>
      </c>
      <c r="H21" s="15">
        <f aca="true" t="shared" si="3" ref="H21:H26">C21/G21</f>
        <v>2</v>
      </c>
      <c r="I21" s="15"/>
      <c r="J21" s="13" t="s">
        <v>2</v>
      </c>
      <c r="K21" s="16"/>
      <c r="L21" s="17"/>
    </row>
    <row r="22" spans="1:12" ht="18" customHeight="1">
      <c r="A22" s="11">
        <v>2</v>
      </c>
      <c r="B22" s="12" t="s">
        <v>100</v>
      </c>
      <c r="C22" s="11">
        <f t="shared" si="2"/>
        <v>52</v>
      </c>
      <c r="D22" s="11">
        <v>26</v>
      </c>
      <c r="E22" s="13">
        <v>26</v>
      </c>
      <c r="F22" s="13"/>
      <c r="G22" s="10">
        <v>13</v>
      </c>
      <c r="H22" s="15">
        <f t="shared" si="3"/>
        <v>4</v>
      </c>
      <c r="I22" s="15"/>
      <c r="J22" s="13" t="s">
        <v>2</v>
      </c>
      <c r="K22" s="16"/>
      <c r="L22" s="17"/>
    </row>
    <row r="23" spans="1:12" ht="29.25" customHeight="1">
      <c r="A23" s="11">
        <v>3</v>
      </c>
      <c r="B23" s="12" t="s">
        <v>233</v>
      </c>
      <c r="C23" s="11">
        <f t="shared" si="2"/>
        <v>78</v>
      </c>
      <c r="D23" s="11">
        <v>39</v>
      </c>
      <c r="E23" s="13">
        <v>39</v>
      </c>
      <c r="F23" s="13"/>
      <c r="G23" s="10">
        <v>13</v>
      </c>
      <c r="H23" s="15">
        <f t="shared" si="3"/>
        <v>6</v>
      </c>
      <c r="I23" s="15" t="s">
        <v>53</v>
      </c>
      <c r="J23" s="13" t="s">
        <v>3</v>
      </c>
      <c r="K23" s="16"/>
      <c r="L23" s="17"/>
    </row>
    <row r="24" spans="1:12" ht="18.75" customHeight="1">
      <c r="A24" s="11">
        <v>4</v>
      </c>
      <c r="B24" s="12" t="s">
        <v>234</v>
      </c>
      <c r="C24" s="11">
        <f t="shared" si="2"/>
        <v>52</v>
      </c>
      <c r="D24" s="11">
        <v>26</v>
      </c>
      <c r="E24" s="13">
        <v>26</v>
      </c>
      <c r="F24" s="13"/>
      <c r="G24" s="10">
        <v>13</v>
      </c>
      <c r="H24" s="15">
        <f t="shared" si="3"/>
        <v>4</v>
      </c>
      <c r="I24" s="21"/>
      <c r="J24" s="13" t="s">
        <v>3</v>
      </c>
      <c r="K24" s="16"/>
      <c r="L24" s="17"/>
    </row>
    <row r="25" spans="1:12" ht="17.25" customHeight="1">
      <c r="A25" s="11">
        <v>5</v>
      </c>
      <c r="B25" s="12" t="s">
        <v>235</v>
      </c>
      <c r="C25" s="11">
        <f t="shared" si="2"/>
        <v>52</v>
      </c>
      <c r="D25" s="11">
        <v>26</v>
      </c>
      <c r="E25" s="13">
        <v>26</v>
      </c>
      <c r="F25" s="13"/>
      <c r="G25" s="10">
        <v>13</v>
      </c>
      <c r="H25" s="15">
        <f t="shared" si="3"/>
        <v>4</v>
      </c>
      <c r="I25" s="21"/>
      <c r="J25" s="13" t="s">
        <v>3</v>
      </c>
      <c r="K25" s="16"/>
      <c r="L25" s="17"/>
    </row>
    <row r="26" spans="1:12" s="222" customFormat="1" ht="30" customHeight="1" thickBot="1">
      <c r="A26" s="35">
        <v>6</v>
      </c>
      <c r="B26" s="36" t="s">
        <v>157</v>
      </c>
      <c r="C26" s="35">
        <f t="shared" si="2"/>
        <v>52</v>
      </c>
      <c r="D26" s="54">
        <v>26</v>
      </c>
      <c r="E26" s="37">
        <v>26</v>
      </c>
      <c r="F26" s="37"/>
      <c r="G26" s="37">
        <v>13</v>
      </c>
      <c r="H26" s="54">
        <f t="shared" si="3"/>
        <v>4</v>
      </c>
      <c r="I26" s="49"/>
      <c r="J26" s="48" t="s">
        <v>3</v>
      </c>
      <c r="K26" s="69"/>
      <c r="L26" s="63"/>
    </row>
    <row r="27" spans="1:12" ht="13.5" customHeight="1" thickTop="1">
      <c r="A27" s="252"/>
      <c r="B27" s="253" t="s">
        <v>96</v>
      </c>
      <c r="C27" s="26">
        <f>SUM(C21:C26)</f>
        <v>312</v>
      </c>
      <c r="D27" s="26">
        <f>SUM(D21:D26)</f>
        <v>143</v>
      </c>
      <c r="E27" s="26">
        <f>SUM(E21:E26)</f>
        <v>169</v>
      </c>
      <c r="F27" s="26">
        <f>SUM(F21:F26)</f>
        <v>0</v>
      </c>
      <c r="G27" s="26"/>
      <c r="H27" s="26">
        <f>SUM(H21:H26)</f>
        <v>24</v>
      </c>
      <c r="I27" s="26"/>
      <c r="J27" s="26"/>
      <c r="K27" s="27"/>
      <c r="L27" s="28"/>
    </row>
    <row r="28" spans="1:12" ht="13.5" customHeight="1" thickBot="1">
      <c r="A28" s="252"/>
      <c r="B28" s="253"/>
      <c r="C28" s="234" t="s">
        <v>237</v>
      </c>
      <c r="D28" s="235"/>
      <c r="E28" s="235"/>
      <c r="F28" s="235"/>
      <c r="G28" s="235"/>
      <c r="H28" s="235"/>
      <c r="I28" s="235"/>
      <c r="J28" s="236"/>
      <c r="K28" s="38"/>
      <c r="L28" s="39"/>
    </row>
    <row r="29" spans="1:12" ht="13.5" customHeight="1">
      <c r="A29" s="237"/>
      <c r="B29" s="238" t="s">
        <v>22</v>
      </c>
      <c r="C29" s="40">
        <f>C18+C27</f>
        <v>663</v>
      </c>
      <c r="D29" s="40">
        <f>D18+D27</f>
        <v>312</v>
      </c>
      <c r="E29" s="40">
        <f>E18+E27</f>
        <v>351</v>
      </c>
      <c r="F29" s="40">
        <f>F18+F27</f>
        <v>0</v>
      </c>
      <c r="G29" s="40"/>
      <c r="H29" s="40"/>
      <c r="I29" s="40"/>
      <c r="J29" s="40"/>
      <c r="K29" s="41"/>
      <c r="L29" s="42"/>
    </row>
    <row r="30" spans="1:12" ht="23.25" customHeight="1">
      <c r="A30" s="331"/>
      <c r="B30" s="332"/>
      <c r="C30" s="332" t="s">
        <v>304</v>
      </c>
      <c r="D30" s="332"/>
      <c r="E30" s="332"/>
      <c r="F30" s="332"/>
      <c r="G30" s="332"/>
      <c r="H30" s="332"/>
      <c r="I30" s="332"/>
      <c r="J30" s="332"/>
      <c r="K30" s="70"/>
      <c r="L30" s="39"/>
    </row>
    <row r="31" spans="1:12" ht="18" customHeight="1">
      <c r="A31" s="11">
        <v>1</v>
      </c>
      <c r="B31" s="12" t="s">
        <v>227</v>
      </c>
      <c r="C31" s="226" t="s">
        <v>401</v>
      </c>
      <c r="D31" s="227"/>
      <c r="E31" s="227"/>
      <c r="F31" s="227"/>
      <c r="G31" s="227"/>
      <c r="H31" s="227"/>
      <c r="I31" s="228"/>
      <c r="J31" s="140"/>
      <c r="K31" s="71"/>
      <c r="L31" s="72"/>
    </row>
    <row r="32" spans="1:12" ht="18.75" customHeight="1">
      <c r="A32" s="11">
        <v>2</v>
      </c>
      <c r="B32" s="12" t="s">
        <v>228</v>
      </c>
      <c r="C32" s="226"/>
      <c r="D32" s="227"/>
      <c r="E32" s="227"/>
      <c r="F32" s="227"/>
      <c r="G32" s="227"/>
      <c r="H32" s="227"/>
      <c r="I32" s="228"/>
      <c r="J32" s="140"/>
      <c r="K32" s="71"/>
      <c r="L32" s="72"/>
    </row>
    <row r="33" spans="1:12" ht="29.25" customHeight="1">
      <c r="A33" s="11">
        <v>3</v>
      </c>
      <c r="B33" s="12" t="s">
        <v>230</v>
      </c>
      <c r="C33" s="225"/>
      <c r="D33" s="225"/>
      <c r="E33" s="225"/>
      <c r="F33" s="225"/>
      <c r="G33" s="225"/>
      <c r="H33" s="225"/>
      <c r="I33" s="225"/>
      <c r="J33" s="225"/>
      <c r="K33" s="71"/>
      <c r="L33" s="72"/>
    </row>
    <row r="34" spans="1:12" ht="30" customHeight="1">
      <c r="A34" s="4"/>
      <c r="B34" s="44" t="s">
        <v>4</v>
      </c>
      <c r="C34" s="45"/>
      <c r="D34" s="45"/>
      <c r="E34" s="45"/>
      <c r="F34" s="142" t="s">
        <v>9</v>
      </c>
      <c r="G34" s="142"/>
      <c r="H34" s="142"/>
      <c r="I34" s="142"/>
      <c r="J34" s="45"/>
      <c r="K34" s="4"/>
      <c r="L34" s="46"/>
    </row>
    <row r="35" spans="1:12" ht="20.25" customHeight="1">
      <c r="A35" s="4"/>
      <c r="B35" s="44"/>
      <c r="C35" s="45"/>
      <c r="D35" s="45"/>
      <c r="E35" s="45"/>
      <c r="F35" s="142"/>
      <c r="G35" s="142"/>
      <c r="H35" s="142"/>
      <c r="I35" s="142"/>
      <c r="J35" s="45"/>
      <c r="K35" s="4"/>
      <c r="L35" s="46"/>
    </row>
    <row r="36" spans="1:12" ht="20.25" customHeight="1">
      <c r="A36" s="4"/>
      <c r="B36" s="44"/>
      <c r="C36" s="45"/>
      <c r="D36" s="45"/>
      <c r="E36" s="45"/>
      <c r="F36" s="142"/>
      <c r="G36" s="142"/>
      <c r="H36" s="142"/>
      <c r="I36" s="142"/>
      <c r="J36" s="45"/>
      <c r="K36" s="4"/>
      <c r="L36" s="46"/>
    </row>
    <row r="37" spans="1:12" ht="20.25" customHeight="1">
      <c r="A37" s="4"/>
      <c r="B37" s="44"/>
      <c r="C37" s="45"/>
      <c r="D37" s="45"/>
      <c r="E37" s="45"/>
      <c r="F37" s="142"/>
      <c r="G37" s="142"/>
      <c r="H37" s="142"/>
      <c r="I37" s="142"/>
      <c r="J37" s="45"/>
      <c r="K37" s="4"/>
      <c r="L37" s="46"/>
    </row>
    <row r="38" spans="1:12" ht="20.25" customHeight="1">
      <c r="A38" s="4"/>
      <c r="B38" s="44"/>
      <c r="C38" s="45"/>
      <c r="D38" s="45"/>
      <c r="E38" s="45"/>
      <c r="F38" s="142"/>
      <c r="G38" s="142"/>
      <c r="H38" s="142"/>
      <c r="I38" s="142"/>
      <c r="J38" s="45"/>
      <c r="K38" s="4"/>
      <c r="L38" s="46"/>
    </row>
    <row r="39" spans="1:12" ht="20.25" customHeight="1">
      <c r="A39" s="4"/>
      <c r="B39" s="44"/>
      <c r="C39" s="45"/>
      <c r="D39" s="45"/>
      <c r="E39" s="45"/>
      <c r="F39" s="142"/>
      <c r="G39" s="142"/>
      <c r="H39" s="142"/>
      <c r="I39" s="142"/>
      <c r="J39" s="45"/>
      <c r="K39" s="4"/>
      <c r="L39" s="46"/>
    </row>
    <row r="40" spans="1:12" ht="20.25">
      <c r="A40" s="273" t="s">
        <v>13</v>
      </c>
      <c r="B40" s="273"/>
      <c r="C40" s="273"/>
      <c r="D40" s="2"/>
      <c r="E40" s="274" t="s">
        <v>14</v>
      </c>
      <c r="F40" s="274"/>
      <c r="G40" s="274"/>
      <c r="H40" s="274"/>
      <c r="I40" s="274"/>
      <c r="J40" s="274"/>
      <c r="K40" s="2"/>
      <c r="L40" s="3"/>
    </row>
    <row r="41" spans="1:12" ht="30.75" customHeight="1">
      <c r="A41" s="275" t="s">
        <v>47</v>
      </c>
      <c r="B41" s="276"/>
      <c r="C41" s="276"/>
      <c r="D41" s="277" t="s">
        <v>176</v>
      </c>
      <c r="E41" s="280"/>
      <c r="F41" s="280"/>
      <c r="G41" s="280"/>
      <c r="H41" s="280"/>
      <c r="I41" s="280"/>
      <c r="J41" s="280"/>
      <c r="K41" s="2"/>
      <c r="L41" s="3"/>
    </row>
    <row r="42" spans="1:12" ht="18.75" customHeight="1">
      <c r="A42" s="1"/>
      <c r="B42" s="1"/>
      <c r="C42" s="1"/>
      <c r="D42" s="141"/>
      <c r="E42" s="5"/>
      <c r="F42" s="6"/>
      <c r="G42" s="6"/>
      <c r="H42" s="277" t="s">
        <v>15</v>
      </c>
      <c r="I42" s="277"/>
      <c r="J42" s="277"/>
      <c r="K42" s="2"/>
      <c r="L42" s="3"/>
    </row>
    <row r="43" spans="1:12" ht="18.75">
      <c r="A43" s="278" t="s">
        <v>48</v>
      </c>
      <c r="B43" s="278"/>
      <c r="C43" s="278"/>
      <c r="D43" s="278"/>
      <c r="E43" s="53"/>
      <c r="F43" s="53"/>
      <c r="G43" s="53"/>
      <c r="H43" s="53"/>
      <c r="I43" s="53"/>
      <c r="J43" s="53"/>
      <c r="K43" s="7"/>
      <c r="L43" s="3"/>
    </row>
    <row r="44" spans="1:12" ht="17.25" customHeight="1">
      <c r="A44" s="279" t="s">
        <v>174</v>
      </c>
      <c r="B44" s="279"/>
      <c r="C44" s="279"/>
      <c r="D44" s="279"/>
      <c r="E44" s="279"/>
      <c r="F44" s="279"/>
      <c r="G44" s="279"/>
      <c r="H44" s="279"/>
      <c r="I44" s="279"/>
      <c r="J44" s="279"/>
      <c r="K44" s="7"/>
      <c r="L44" s="3"/>
    </row>
    <row r="45" spans="1:12" ht="18.75">
      <c r="A45" s="279" t="s">
        <v>73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7"/>
      <c r="L45" s="3"/>
    </row>
    <row r="46" spans="1:12" ht="18.75">
      <c r="A46" s="281" t="s">
        <v>246</v>
      </c>
      <c r="B46" s="281"/>
      <c r="C46" s="281"/>
      <c r="D46" s="281"/>
      <c r="E46" s="281"/>
      <c r="F46" s="281"/>
      <c r="G46" s="281"/>
      <c r="H46" s="281"/>
      <c r="I46" s="281"/>
      <c r="J46" s="281"/>
      <c r="K46" s="8"/>
      <c r="L46" s="3"/>
    </row>
    <row r="47" spans="1:12" ht="14.25" customHeight="1">
      <c r="A47" s="282" t="s">
        <v>0</v>
      </c>
      <c r="B47" s="269" t="s">
        <v>16</v>
      </c>
      <c r="C47" s="248" t="s">
        <v>17</v>
      </c>
      <c r="D47" s="249"/>
      <c r="E47" s="249"/>
      <c r="F47" s="250"/>
      <c r="G47" s="283" t="s">
        <v>7</v>
      </c>
      <c r="H47" s="283" t="s">
        <v>8</v>
      </c>
      <c r="I47" s="283" t="s">
        <v>20</v>
      </c>
      <c r="J47" s="283" t="s">
        <v>21</v>
      </c>
      <c r="K47" s="270" t="s">
        <v>1</v>
      </c>
      <c r="L47" s="269" t="s">
        <v>58</v>
      </c>
    </row>
    <row r="48" spans="1:12" ht="25.5">
      <c r="A48" s="282"/>
      <c r="B48" s="269"/>
      <c r="C48" s="10" t="s">
        <v>18</v>
      </c>
      <c r="D48" s="9" t="s">
        <v>19</v>
      </c>
      <c r="E48" s="9" t="s">
        <v>57</v>
      </c>
      <c r="F48" s="9" t="s">
        <v>46</v>
      </c>
      <c r="G48" s="247"/>
      <c r="H48" s="247"/>
      <c r="I48" s="247"/>
      <c r="J48" s="247"/>
      <c r="K48" s="271"/>
      <c r="L48" s="269"/>
    </row>
    <row r="49" spans="1:12" ht="20.25" customHeight="1">
      <c r="A49" s="11">
        <v>1</v>
      </c>
      <c r="B49" s="12" t="s">
        <v>26</v>
      </c>
      <c r="C49" s="11">
        <f aca="true" t="shared" si="4" ref="C49:C56">D49+E49+F49</f>
        <v>30</v>
      </c>
      <c r="D49" s="11"/>
      <c r="E49" s="13">
        <v>30</v>
      </c>
      <c r="F49" s="13"/>
      <c r="G49" s="10">
        <v>15</v>
      </c>
      <c r="H49" s="15">
        <f>C49/G49</f>
        <v>2</v>
      </c>
      <c r="I49" s="15"/>
      <c r="J49" s="13" t="s">
        <v>2</v>
      </c>
      <c r="K49" s="16"/>
      <c r="L49" s="17"/>
    </row>
    <row r="50" spans="1:12" ht="20.25" customHeight="1">
      <c r="A50" s="11">
        <v>2</v>
      </c>
      <c r="B50" s="12" t="s">
        <v>76</v>
      </c>
      <c r="C50" s="11">
        <f t="shared" si="4"/>
        <v>45</v>
      </c>
      <c r="D50" s="11">
        <v>30</v>
      </c>
      <c r="E50" s="13">
        <v>15</v>
      </c>
      <c r="F50" s="13"/>
      <c r="G50" s="10">
        <v>15</v>
      </c>
      <c r="H50" s="15">
        <f aca="true" t="shared" si="5" ref="H50:H56">C50/G50</f>
        <v>3</v>
      </c>
      <c r="I50" s="21"/>
      <c r="J50" s="13" t="s">
        <v>3</v>
      </c>
      <c r="K50" s="16"/>
      <c r="L50" s="22"/>
    </row>
    <row r="51" spans="1:12" s="122" customFormat="1" ht="20.25" customHeight="1">
      <c r="A51" s="58">
        <v>3</v>
      </c>
      <c r="B51" s="101" t="s">
        <v>78</v>
      </c>
      <c r="C51" s="11">
        <f t="shared" si="4"/>
        <v>60</v>
      </c>
      <c r="D51" s="58">
        <v>30</v>
      </c>
      <c r="E51" s="58">
        <v>30</v>
      </c>
      <c r="F51" s="58"/>
      <c r="G51" s="10">
        <v>15</v>
      </c>
      <c r="H51" s="15">
        <f t="shared" si="5"/>
        <v>4</v>
      </c>
      <c r="I51" s="58" t="s">
        <v>53</v>
      </c>
      <c r="J51" s="58" t="s">
        <v>3</v>
      </c>
      <c r="K51" s="101"/>
      <c r="L51" s="101"/>
    </row>
    <row r="52" spans="1:12" s="122" customFormat="1" ht="30.75" customHeight="1">
      <c r="A52" s="143">
        <v>4</v>
      </c>
      <c r="B52" s="148" t="s">
        <v>248</v>
      </c>
      <c r="C52" s="11">
        <f t="shared" si="4"/>
        <v>60</v>
      </c>
      <c r="D52" s="143">
        <v>30</v>
      </c>
      <c r="E52" s="143"/>
      <c r="F52" s="143">
        <v>30</v>
      </c>
      <c r="G52" s="10">
        <v>15</v>
      </c>
      <c r="H52" s="15">
        <f t="shared" si="5"/>
        <v>4</v>
      </c>
      <c r="I52" s="58"/>
      <c r="J52" s="143" t="s">
        <v>2</v>
      </c>
      <c r="K52" s="149"/>
      <c r="L52" s="150"/>
    </row>
    <row r="53" spans="1:12" s="122" customFormat="1" ht="20.25" customHeight="1">
      <c r="A53" s="143">
        <v>5</v>
      </c>
      <c r="B53" s="148" t="s">
        <v>249</v>
      </c>
      <c r="C53" s="11">
        <f t="shared" si="4"/>
        <v>45</v>
      </c>
      <c r="D53" s="143">
        <v>30</v>
      </c>
      <c r="E53" s="143">
        <v>15</v>
      </c>
      <c r="F53" s="143"/>
      <c r="G53" s="10">
        <v>15</v>
      </c>
      <c r="H53" s="15">
        <f t="shared" si="5"/>
        <v>3</v>
      </c>
      <c r="I53" s="58"/>
      <c r="J53" s="143" t="s">
        <v>2</v>
      </c>
      <c r="K53" s="149"/>
      <c r="L53" s="150"/>
    </row>
    <row r="54" spans="1:12" s="122" customFormat="1" ht="52.5" customHeight="1">
      <c r="A54" s="143">
        <v>6</v>
      </c>
      <c r="B54" s="148" t="s">
        <v>101</v>
      </c>
      <c r="C54" s="11">
        <f t="shared" si="4"/>
        <v>60</v>
      </c>
      <c r="D54" s="143">
        <v>30</v>
      </c>
      <c r="E54" s="143">
        <v>30</v>
      </c>
      <c r="F54" s="143"/>
      <c r="G54" s="10">
        <v>15</v>
      </c>
      <c r="H54" s="15">
        <f t="shared" si="5"/>
        <v>4</v>
      </c>
      <c r="I54" s="58"/>
      <c r="J54" s="143" t="s">
        <v>3</v>
      </c>
      <c r="K54" s="149"/>
      <c r="L54" s="150"/>
    </row>
    <row r="55" spans="1:12" s="122" customFormat="1" ht="47.25">
      <c r="A55" s="143">
        <v>7</v>
      </c>
      <c r="B55" s="148" t="s">
        <v>251</v>
      </c>
      <c r="C55" s="11">
        <f t="shared" si="4"/>
        <v>60</v>
      </c>
      <c r="D55" s="143">
        <v>30</v>
      </c>
      <c r="E55" s="143">
        <v>30</v>
      </c>
      <c r="F55" s="143"/>
      <c r="G55" s="10">
        <v>15</v>
      </c>
      <c r="H55" s="15">
        <f t="shared" si="5"/>
        <v>4</v>
      </c>
      <c r="I55" s="58"/>
      <c r="J55" s="143" t="s">
        <v>3</v>
      </c>
      <c r="K55" s="149"/>
      <c r="L55" s="150"/>
    </row>
    <row r="56" spans="1:12" s="222" customFormat="1" ht="21" customHeight="1" thickBot="1">
      <c r="A56" s="35">
        <v>8</v>
      </c>
      <c r="B56" s="36" t="s">
        <v>71</v>
      </c>
      <c r="C56" s="35">
        <f t="shared" si="4"/>
        <v>45</v>
      </c>
      <c r="D56" s="48">
        <v>30</v>
      </c>
      <c r="E56" s="48">
        <v>15</v>
      </c>
      <c r="F56" s="48"/>
      <c r="G56" s="37">
        <v>15</v>
      </c>
      <c r="H56" s="54">
        <f t="shared" si="5"/>
        <v>3</v>
      </c>
      <c r="I56" s="151"/>
      <c r="J56" s="54" t="s">
        <v>3</v>
      </c>
      <c r="K56" s="50"/>
      <c r="L56" s="63"/>
    </row>
    <row r="57" spans="1:12" ht="13.5" customHeight="1" thickTop="1">
      <c r="A57" s="262"/>
      <c r="B57" s="264" t="s">
        <v>95</v>
      </c>
      <c r="C57" s="26">
        <f>SUM(C49:C56)</f>
        <v>405</v>
      </c>
      <c r="D57" s="26">
        <f>SUM(D49:D56)</f>
        <v>210</v>
      </c>
      <c r="E57" s="26">
        <f>SUM(E49:E56)</f>
        <v>165</v>
      </c>
      <c r="F57" s="26">
        <f>SUM(F49:F56)</f>
        <v>30</v>
      </c>
      <c r="G57" s="26"/>
      <c r="H57" s="26">
        <f>SUM(H49:H56)</f>
        <v>27</v>
      </c>
      <c r="I57" s="26"/>
      <c r="J57" s="26"/>
      <c r="K57" s="27"/>
      <c r="L57" s="28"/>
    </row>
    <row r="58" spans="1:12" ht="18.75" customHeight="1" thickBot="1">
      <c r="A58" s="263"/>
      <c r="B58" s="265"/>
      <c r="C58" s="272" t="s">
        <v>143</v>
      </c>
      <c r="D58" s="272"/>
      <c r="E58" s="272"/>
      <c r="F58" s="272"/>
      <c r="G58" s="272"/>
      <c r="H58" s="272"/>
      <c r="I58" s="272"/>
      <c r="J58" s="272"/>
      <c r="K58" s="29"/>
      <c r="L58" s="30"/>
    </row>
    <row r="59" spans="1:12" ht="16.5" customHeight="1">
      <c r="A59" s="245" t="s">
        <v>247</v>
      </c>
      <c r="B59" s="246"/>
      <c r="C59" s="246"/>
      <c r="D59" s="246"/>
      <c r="E59" s="246"/>
      <c r="F59" s="246"/>
      <c r="G59" s="246"/>
      <c r="H59" s="246"/>
      <c r="I59" s="246"/>
      <c r="J59" s="223"/>
      <c r="K59" s="31"/>
      <c r="L59" s="32"/>
    </row>
    <row r="60" spans="1:12" ht="20.25" customHeight="1">
      <c r="A60" s="11">
        <v>1</v>
      </c>
      <c r="B60" s="12" t="s">
        <v>26</v>
      </c>
      <c r="C60" s="11">
        <f aca="true" t="shared" si="6" ref="C60:C65">D60+E60+F60</f>
        <v>24</v>
      </c>
      <c r="D60" s="11"/>
      <c r="E60" s="13">
        <v>24</v>
      </c>
      <c r="F60" s="13"/>
      <c r="G60" s="10">
        <v>12</v>
      </c>
      <c r="H60" s="15">
        <f aca="true" t="shared" si="7" ref="H60:H65">C60/G60</f>
        <v>2</v>
      </c>
      <c r="I60" s="15"/>
      <c r="J60" s="13" t="s">
        <v>2</v>
      </c>
      <c r="K60" s="16"/>
      <c r="L60" s="17"/>
    </row>
    <row r="61" spans="1:12" ht="18" customHeight="1">
      <c r="A61" s="11">
        <v>2</v>
      </c>
      <c r="B61" s="12" t="s">
        <v>110</v>
      </c>
      <c r="C61" s="11">
        <f t="shared" si="6"/>
        <v>48</v>
      </c>
      <c r="D61" s="11">
        <v>24</v>
      </c>
      <c r="E61" s="13">
        <v>24</v>
      </c>
      <c r="F61" s="13"/>
      <c r="G61" s="10">
        <v>12</v>
      </c>
      <c r="H61" s="15">
        <f t="shared" si="7"/>
        <v>4</v>
      </c>
      <c r="I61" s="15"/>
      <c r="J61" s="13" t="s">
        <v>2</v>
      </c>
      <c r="K61" s="16"/>
      <c r="L61" s="17"/>
    </row>
    <row r="62" spans="1:12" ht="29.25" customHeight="1">
      <c r="A62" s="11">
        <v>3</v>
      </c>
      <c r="B62" s="12" t="s">
        <v>108</v>
      </c>
      <c r="C62" s="11">
        <f t="shared" si="6"/>
        <v>60</v>
      </c>
      <c r="D62" s="11">
        <v>36</v>
      </c>
      <c r="E62" s="13">
        <v>24</v>
      </c>
      <c r="F62" s="13"/>
      <c r="G62" s="10">
        <v>12</v>
      </c>
      <c r="H62" s="15">
        <f t="shared" si="7"/>
        <v>5</v>
      </c>
      <c r="I62" s="21"/>
      <c r="J62" s="13" t="s">
        <v>3</v>
      </c>
      <c r="K62" s="16"/>
      <c r="L62" s="17"/>
    </row>
    <row r="63" spans="1:12" ht="17.25" customHeight="1">
      <c r="A63" s="11">
        <v>4</v>
      </c>
      <c r="B63" s="12" t="s">
        <v>252</v>
      </c>
      <c r="C63" s="11">
        <f t="shared" si="6"/>
        <v>60</v>
      </c>
      <c r="D63" s="11">
        <v>36</v>
      </c>
      <c r="E63" s="13">
        <v>24</v>
      </c>
      <c r="F63" s="13"/>
      <c r="G63" s="10">
        <v>12</v>
      </c>
      <c r="H63" s="15">
        <f t="shared" si="7"/>
        <v>5</v>
      </c>
      <c r="I63" s="21"/>
      <c r="J63" s="13" t="s">
        <v>3</v>
      </c>
      <c r="K63" s="16"/>
      <c r="L63" s="17"/>
    </row>
    <row r="64" spans="1:12" ht="17.25" customHeight="1">
      <c r="A64" s="14">
        <v>5</v>
      </c>
      <c r="B64" s="64" t="s">
        <v>250</v>
      </c>
      <c r="C64" s="14">
        <f t="shared" si="6"/>
        <v>60</v>
      </c>
      <c r="D64" s="14">
        <v>36</v>
      </c>
      <c r="E64" s="60">
        <v>24</v>
      </c>
      <c r="F64" s="60"/>
      <c r="G64" s="10">
        <v>12</v>
      </c>
      <c r="H64" s="15">
        <f t="shared" si="7"/>
        <v>5</v>
      </c>
      <c r="I64" s="68" t="s">
        <v>53</v>
      </c>
      <c r="J64" s="60" t="s">
        <v>3</v>
      </c>
      <c r="K64" s="65"/>
      <c r="L64" s="66"/>
    </row>
    <row r="65" spans="1:12" s="222" customFormat="1" ht="17.25" customHeight="1" thickBot="1">
      <c r="A65" s="35">
        <v>6</v>
      </c>
      <c r="B65" s="36" t="s">
        <v>109</v>
      </c>
      <c r="C65" s="35">
        <f t="shared" si="6"/>
        <v>60</v>
      </c>
      <c r="D65" s="35">
        <v>36</v>
      </c>
      <c r="E65" s="48">
        <v>24</v>
      </c>
      <c r="F65" s="48"/>
      <c r="G65" s="37">
        <v>12</v>
      </c>
      <c r="H65" s="54">
        <f t="shared" si="7"/>
        <v>5</v>
      </c>
      <c r="I65" s="49"/>
      <c r="J65" s="48" t="s">
        <v>3</v>
      </c>
      <c r="K65" s="50"/>
      <c r="L65" s="51"/>
    </row>
    <row r="66" spans="1:12" ht="13.5" customHeight="1" thickTop="1">
      <c r="A66" s="252"/>
      <c r="B66" s="253" t="s">
        <v>96</v>
      </c>
      <c r="C66" s="26">
        <f>SUM(C60:C65)</f>
        <v>312</v>
      </c>
      <c r="D66" s="26">
        <f>SUM(D60:D65)</f>
        <v>168</v>
      </c>
      <c r="E66" s="26">
        <f>SUM(E60:E65)</f>
        <v>144</v>
      </c>
      <c r="F66" s="26">
        <f>SUM(F60:F65)</f>
        <v>0</v>
      </c>
      <c r="G66" s="26"/>
      <c r="H66" s="26">
        <f>SUM(H60:H65)</f>
        <v>26</v>
      </c>
      <c r="I66" s="26"/>
      <c r="J66" s="26"/>
      <c r="K66" s="27"/>
      <c r="L66" s="28"/>
    </row>
    <row r="67" spans="1:12" ht="13.5" customHeight="1" thickBot="1">
      <c r="A67" s="252"/>
      <c r="B67" s="253"/>
      <c r="C67" s="234" t="s">
        <v>237</v>
      </c>
      <c r="D67" s="235"/>
      <c r="E67" s="235"/>
      <c r="F67" s="235"/>
      <c r="G67" s="235"/>
      <c r="H67" s="235"/>
      <c r="I67" s="235"/>
      <c r="J67" s="236"/>
      <c r="K67" s="38"/>
      <c r="L67" s="39"/>
    </row>
    <row r="68" spans="1:12" ht="13.5" customHeight="1">
      <c r="A68" s="237"/>
      <c r="B68" s="238" t="s">
        <v>22</v>
      </c>
      <c r="C68" s="40">
        <f>C57+C66</f>
        <v>717</v>
      </c>
      <c r="D68" s="40">
        <f>D57+D66</f>
        <v>378</v>
      </c>
      <c r="E68" s="40">
        <f>E57+E66</f>
        <v>309</v>
      </c>
      <c r="F68" s="40">
        <f>F57+F66</f>
        <v>30</v>
      </c>
      <c r="G68" s="40"/>
      <c r="H68" s="40"/>
      <c r="I68" s="40"/>
      <c r="J68" s="40"/>
      <c r="K68" s="41"/>
      <c r="L68" s="42"/>
    </row>
    <row r="69" spans="1:12" ht="23.25" customHeight="1">
      <c r="A69" s="331"/>
      <c r="B69" s="332"/>
      <c r="C69" s="332" t="s">
        <v>238</v>
      </c>
      <c r="D69" s="332"/>
      <c r="E69" s="332"/>
      <c r="F69" s="332"/>
      <c r="G69" s="332"/>
      <c r="H69" s="332"/>
      <c r="I69" s="332"/>
      <c r="J69" s="332"/>
      <c r="K69" s="70"/>
      <c r="L69" s="39"/>
    </row>
    <row r="70" spans="1:12" ht="18" customHeight="1">
      <c r="A70" s="11">
        <v>1</v>
      </c>
      <c r="B70" s="12" t="s">
        <v>241</v>
      </c>
      <c r="C70" s="226" t="s">
        <v>242</v>
      </c>
      <c r="D70" s="227"/>
      <c r="E70" s="227"/>
      <c r="F70" s="227"/>
      <c r="G70" s="227"/>
      <c r="H70" s="227"/>
      <c r="I70" s="228"/>
      <c r="J70" s="140"/>
      <c r="K70" s="71"/>
      <c r="L70" s="72"/>
    </row>
    <row r="71" spans="1:12" ht="18.75" customHeight="1">
      <c r="A71" s="11">
        <v>2</v>
      </c>
      <c r="B71" s="12" t="s">
        <v>228</v>
      </c>
      <c r="C71" s="226"/>
      <c r="D71" s="227"/>
      <c r="E71" s="227"/>
      <c r="F71" s="227"/>
      <c r="G71" s="227"/>
      <c r="H71" s="227"/>
      <c r="I71" s="228"/>
      <c r="J71" s="140"/>
      <c r="K71" s="71"/>
      <c r="L71" s="72"/>
    </row>
    <row r="72" spans="1:12" ht="18.75" customHeight="1">
      <c r="A72" s="11">
        <v>3</v>
      </c>
      <c r="B72" s="12" t="s">
        <v>244</v>
      </c>
      <c r="C72" s="226"/>
      <c r="D72" s="227"/>
      <c r="E72" s="227"/>
      <c r="F72" s="227"/>
      <c r="G72" s="227"/>
      <c r="H72" s="227"/>
      <c r="I72" s="227"/>
      <c r="J72" s="228"/>
      <c r="K72" s="71"/>
      <c r="L72" s="72"/>
    </row>
    <row r="73" spans="1:12" ht="29.25" customHeight="1">
      <c r="A73" s="11">
        <v>4</v>
      </c>
      <c r="B73" s="12" t="s">
        <v>230</v>
      </c>
      <c r="C73" s="225"/>
      <c r="D73" s="225"/>
      <c r="E73" s="225"/>
      <c r="F73" s="225"/>
      <c r="G73" s="225"/>
      <c r="H73" s="225"/>
      <c r="I73" s="225"/>
      <c r="J73" s="225"/>
      <c r="K73" s="71"/>
      <c r="L73" s="72"/>
    </row>
    <row r="74" spans="1:12" ht="45" customHeight="1">
      <c r="A74" s="4"/>
      <c r="B74" s="44" t="s">
        <v>4</v>
      </c>
      <c r="C74" s="45"/>
      <c r="D74" s="45"/>
      <c r="E74" s="45"/>
      <c r="F74" s="142" t="s">
        <v>9</v>
      </c>
      <c r="G74" s="142"/>
      <c r="H74" s="142"/>
      <c r="I74" s="142"/>
      <c r="J74" s="45"/>
      <c r="K74" s="4"/>
      <c r="L74" s="46"/>
    </row>
    <row r="75" spans="1:12" ht="20.25" customHeight="1">
      <c r="A75" s="4"/>
      <c r="B75" s="44"/>
      <c r="C75" s="45"/>
      <c r="D75" s="45"/>
      <c r="E75" s="45"/>
      <c r="F75" s="142"/>
      <c r="G75" s="142"/>
      <c r="H75" s="142"/>
      <c r="I75" s="142"/>
      <c r="J75" s="45"/>
      <c r="K75" s="4"/>
      <c r="L75" s="46"/>
    </row>
    <row r="76" spans="1:12" ht="20.25" customHeight="1">
      <c r="A76" s="4"/>
      <c r="B76" s="44"/>
      <c r="C76" s="45"/>
      <c r="D76" s="45"/>
      <c r="E76" s="45"/>
      <c r="F76" s="142"/>
      <c r="G76" s="142"/>
      <c r="H76" s="142"/>
      <c r="I76" s="142"/>
      <c r="J76" s="45"/>
      <c r="K76" s="4"/>
      <c r="L76" s="46"/>
    </row>
    <row r="77" spans="1:12" ht="20.25" customHeight="1">
      <c r="A77" s="4"/>
      <c r="B77" s="44"/>
      <c r="C77" s="45"/>
      <c r="D77" s="45"/>
      <c r="E77" s="45"/>
      <c r="F77" s="142"/>
      <c r="G77" s="142"/>
      <c r="H77" s="142"/>
      <c r="I77" s="142"/>
      <c r="J77" s="45"/>
      <c r="K77" s="4"/>
      <c r="L77" s="46"/>
    </row>
    <row r="78" spans="1:12" ht="18" customHeight="1">
      <c r="A78" s="273" t="s">
        <v>13</v>
      </c>
      <c r="B78" s="273"/>
      <c r="C78" s="273"/>
      <c r="D78" s="2"/>
      <c r="E78" s="274" t="s">
        <v>14</v>
      </c>
      <c r="F78" s="274"/>
      <c r="G78" s="274"/>
      <c r="H78" s="274"/>
      <c r="I78" s="274"/>
      <c r="J78" s="274"/>
      <c r="K78" s="2"/>
      <c r="L78" s="3"/>
    </row>
    <row r="79" spans="1:12" ht="30.75" customHeight="1">
      <c r="A79" s="275" t="s">
        <v>47</v>
      </c>
      <c r="B79" s="276"/>
      <c r="C79" s="276"/>
      <c r="D79" s="277" t="s">
        <v>176</v>
      </c>
      <c r="E79" s="280"/>
      <c r="F79" s="280"/>
      <c r="G79" s="280"/>
      <c r="H79" s="280"/>
      <c r="I79" s="280"/>
      <c r="J79" s="280"/>
      <c r="K79" s="2"/>
      <c r="L79" s="3"/>
    </row>
    <row r="80" spans="1:12" ht="18.75" customHeight="1">
      <c r="A80" s="1"/>
      <c r="B80" s="1"/>
      <c r="C80" s="1"/>
      <c r="D80" s="141"/>
      <c r="E80" s="5"/>
      <c r="F80" s="6"/>
      <c r="G80" s="6"/>
      <c r="H80" s="277" t="s">
        <v>15</v>
      </c>
      <c r="I80" s="277"/>
      <c r="J80" s="277"/>
      <c r="K80" s="2"/>
      <c r="L80" s="3"/>
    </row>
    <row r="81" spans="1:12" ht="15.75" customHeight="1">
      <c r="A81" s="278" t="s">
        <v>81</v>
      </c>
      <c r="B81" s="278"/>
      <c r="C81" s="278"/>
      <c r="D81" s="278"/>
      <c r="E81" s="53"/>
      <c r="F81" s="53"/>
      <c r="G81" s="53"/>
      <c r="H81" s="53"/>
      <c r="I81" s="53"/>
      <c r="J81" s="53"/>
      <c r="K81" s="7"/>
      <c r="L81" s="3"/>
    </row>
    <row r="82" spans="1:12" ht="52.5" customHeight="1">
      <c r="A82" s="279" t="s">
        <v>94</v>
      </c>
      <c r="B82" s="279"/>
      <c r="C82" s="279"/>
      <c r="D82" s="279"/>
      <c r="E82" s="279"/>
      <c r="F82" s="279"/>
      <c r="G82" s="279"/>
      <c r="H82" s="279"/>
      <c r="I82" s="279"/>
      <c r="J82" s="279"/>
      <c r="K82" s="7"/>
      <c r="L82" s="3"/>
    </row>
    <row r="83" spans="1:12" ht="18.75">
      <c r="A83" s="279" t="s">
        <v>88</v>
      </c>
      <c r="B83" s="279"/>
      <c r="C83" s="279"/>
      <c r="D83" s="279"/>
      <c r="E83" s="279"/>
      <c r="F83" s="279"/>
      <c r="G83" s="279"/>
      <c r="H83" s="279"/>
      <c r="I83" s="279"/>
      <c r="J83" s="279"/>
      <c r="K83" s="7"/>
      <c r="L83" s="3"/>
    </row>
    <row r="84" spans="1:12" ht="18.75">
      <c r="A84" s="281" t="s">
        <v>400</v>
      </c>
      <c r="B84" s="281"/>
      <c r="C84" s="281"/>
      <c r="D84" s="281"/>
      <c r="E84" s="281"/>
      <c r="F84" s="281"/>
      <c r="G84" s="281"/>
      <c r="H84" s="281"/>
      <c r="I84" s="281"/>
      <c r="J84" s="281"/>
      <c r="K84" s="8"/>
      <c r="L84" s="3"/>
    </row>
    <row r="85" spans="1:12" ht="14.25" customHeight="1">
      <c r="A85" s="282" t="s">
        <v>0</v>
      </c>
      <c r="B85" s="269" t="s">
        <v>16</v>
      </c>
      <c r="C85" s="248" t="s">
        <v>17</v>
      </c>
      <c r="D85" s="249"/>
      <c r="E85" s="249"/>
      <c r="F85" s="250"/>
      <c r="G85" s="283" t="s">
        <v>7</v>
      </c>
      <c r="H85" s="283" t="s">
        <v>8</v>
      </c>
      <c r="I85" s="283" t="s">
        <v>20</v>
      </c>
      <c r="J85" s="283" t="s">
        <v>21</v>
      </c>
      <c r="K85" s="270" t="s">
        <v>1</v>
      </c>
      <c r="L85" s="269" t="s">
        <v>58</v>
      </c>
    </row>
    <row r="86" spans="1:12" ht="25.5">
      <c r="A86" s="282"/>
      <c r="B86" s="269"/>
      <c r="C86" s="10" t="s">
        <v>18</v>
      </c>
      <c r="D86" s="9" t="s">
        <v>19</v>
      </c>
      <c r="E86" s="9" t="s">
        <v>57</v>
      </c>
      <c r="F86" s="9" t="s">
        <v>46</v>
      </c>
      <c r="G86" s="247"/>
      <c r="H86" s="247"/>
      <c r="I86" s="247"/>
      <c r="J86" s="247"/>
      <c r="K86" s="271"/>
      <c r="L86" s="269"/>
    </row>
    <row r="87" spans="1:12" ht="13.5" customHeight="1">
      <c r="A87" s="11">
        <v>1</v>
      </c>
      <c r="B87" s="12" t="s">
        <v>26</v>
      </c>
      <c r="C87" s="11">
        <f>D87+E87+F87</f>
        <v>32</v>
      </c>
      <c r="D87" s="11"/>
      <c r="E87" s="13">
        <v>32</v>
      </c>
      <c r="F87" s="13"/>
      <c r="G87" s="10">
        <v>16</v>
      </c>
      <c r="H87" s="15">
        <f>C87/G87</f>
        <v>2</v>
      </c>
      <c r="I87" s="15"/>
      <c r="J87" s="13" t="s">
        <v>2</v>
      </c>
      <c r="K87" s="16"/>
      <c r="L87" s="17"/>
    </row>
    <row r="88" spans="1:12" ht="13.5" customHeight="1">
      <c r="A88" s="14">
        <v>2</v>
      </c>
      <c r="B88" s="12" t="s">
        <v>97</v>
      </c>
      <c r="C88" s="14">
        <f>D88+E88+F88</f>
        <v>32</v>
      </c>
      <c r="D88" s="14">
        <v>16</v>
      </c>
      <c r="E88" s="14"/>
      <c r="F88" s="14">
        <v>16</v>
      </c>
      <c r="G88" s="14">
        <v>16</v>
      </c>
      <c r="H88" s="14">
        <f>C88/G88</f>
        <v>2</v>
      </c>
      <c r="I88" s="14"/>
      <c r="J88" s="14" t="s">
        <v>2</v>
      </c>
      <c r="K88" s="16"/>
      <c r="L88" s="17"/>
    </row>
    <row r="89" spans="1:12" ht="13.5" customHeight="1">
      <c r="A89" s="11">
        <v>3</v>
      </c>
      <c r="B89" s="12" t="s">
        <v>98</v>
      </c>
      <c r="C89" s="11">
        <f>D89+E89+F89</f>
        <v>64</v>
      </c>
      <c r="D89" s="11">
        <v>32</v>
      </c>
      <c r="E89" s="13">
        <v>32</v>
      </c>
      <c r="F89" s="13"/>
      <c r="G89" s="10">
        <v>16</v>
      </c>
      <c r="H89" s="34">
        <f>C89/G89</f>
        <v>4</v>
      </c>
      <c r="I89" s="21"/>
      <c r="J89" s="13" t="s">
        <v>2</v>
      </c>
      <c r="K89" s="16"/>
      <c r="L89" s="22"/>
    </row>
    <row r="90" spans="1:12" ht="13.5" customHeight="1">
      <c r="A90" s="11">
        <v>4</v>
      </c>
      <c r="B90" s="12" t="s">
        <v>70</v>
      </c>
      <c r="C90" s="11">
        <f aca="true" t="shared" si="8" ref="C90:C96">D90+E90+F90</f>
        <v>64</v>
      </c>
      <c r="D90" s="13">
        <v>32</v>
      </c>
      <c r="E90" s="13">
        <v>32</v>
      </c>
      <c r="F90" s="13"/>
      <c r="G90" s="10">
        <v>16</v>
      </c>
      <c r="H90" s="34">
        <f aca="true" t="shared" si="9" ref="H90:H96">C90/G90</f>
        <v>4</v>
      </c>
      <c r="J90" s="34" t="s">
        <v>3</v>
      </c>
      <c r="K90" s="16"/>
      <c r="L90" s="22"/>
    </row>
    <row r="91" spans="1:12" ht="13.5" customHeight="1">
      <c r="A91" s="11">
        <v>5</v>
      </c>
      <c r="B91" s="12" t="s">
        <v>99</v>
      </c>
      <c r="C91" s="11">
        <f t="shared" si="8"/>
        <v>64</v>
      </c>
      <c r="D91" s="11">
        <v>32</v>
      </c>
      <c r="E91" s="13">
        <v>16</v>
      </c>
      <c r="F91" s="13">
        <v>16</v>
      </c>
      <c r="G91" s="10">
        <v>16</v>
      </c>
      <c r="H91" s="34">
        <f t="shared" si="9"/>
        <v>4</v>
      </c>
      <c r="I91" s="21"/>
      <c r="J91" s="13" t="s">
        <v>3</v>
      </c>
      <c r="K91" s="16"/>
      <c r="L91" s="17"/>
    </row>
    <row r="92" spans="1:12" ht="29.25" customHeight="1">
      <c r="A92" s="11">
        <v>6</v>
      </c>
      <c r="B92" s="12" t="s">
        <v>72</v>
      </c>
      <c r="C92" s="11">
        <f t="shared" si="8"/>
        <v>32</v>
      </c>
      <c r="D92" s="11">
        <v>16</v>
      </c>
      <c r="E92" s="13">
        <v>16</v>
      </c>
      <c r="F92" s="13"/>
      <c r="G92" s="10">
        <v>16</v>
      </c>
      <c r="H92" s="34">
        <f t="shared" si="9"/>
        <v>2</v>
      </c>
      <c r="I92" s="34"/>
      <c r="J92" s="13" t="s">
        <v>2</v>
      </c>
      <c r="K92" s="16"/>
      <c r="L92" s="17"/>
    </row>
    <row r="93" spans="1:12" ht="47.25" customHeight="1">
      <c r="A93" s="11">
        <v>7</v>
      </c>
      <c r="B93" s="12" t="s">
        <v>84</v>
      </c>
      <c r="C93" s="11">
        <f t="shared" si="8"/>
        <v>32</v>
      </c>
      <c r="D93" s="11">
        <v>16</v>
      </c>
      <c r="E93" s="13">
        <v>16</v>
      </c>
      <c r="F93" s="13"/>
      <c r="G93" s="10">
        <v>16</v>
      </c>
      <c r="H93" s="34">
        <f t="shared" si="9"/>
        <v>2</v>
      </c>
      <c r="I93" s="19" t="s">
        <v>86</v>
      </c>
      <c r="J93" s="13" t="s">
        <v>3</v>
      </c>
      <c r="K93" s="16"/>
      <c r="L93" s="17"/>
    </row>
    <row r="94" spans="1:12" ht="15" customHeight="1">
      <c r="A94" s="14">
        <v>8</v>
      </c>
      <c r="B94" s="64" t="s">
        <v>103</v>
      </c>
      <c r="C94" s="14">
        <f t="shared" si="8"/>
        <v>48</v>
      </c>
      <c r="D94" s="14">
        <v>32</v>
      </c>
      <c r="E94" s="60">
        <v>16</v>
      </c>
      <c r="F94" s="60"/>
      <c r="G94" s="10">
        <v>16</v>
      </c>
      <c r="H94" s="34">
        <f>C94/G94</f>
        <v>3</v>
      </c>
      <c r="I94" s="34"/>
      <c r="J94" s="60" t="s">
        <v>2</v>
      </c>
      <c r="K94" s="65"/>
      <c r="L94" s="66"/>
    </row>
    <row r="95" spans="1:12" ht="30" customHeight="1">
      <c r="A95" s="14">
        <v>9</v>
      </c>
      <c r="B95" s="64" t="s">
        <v>104</v>
      </c>
      <c r="C95" s="14">
        <f t="shared" si="8"/>
        <v>32</v>
      </c>
      <c r="D95" s="14">
        <v>16</v>
      </c>
      <c r="E95" s="60">
        <v>16</v>
      </c>
      <c r="F95" s="60"/>
      <c r="G95" s="10">
        <v>16</v>
      </c>
      <c r="H95" s="34">
        <f>C95/G95</f>
        <v>2</v>
      </c>
      <c r="I95" s="67"/>
      <c r="J95" s="60" t="s">
        <v>3</v>
      </c>
      <c r="K95" s="65"/>
      <c r="L95" s="66"/>
    </row>
    <row r="96" spans="1:12" ht="17.25" customHeight="1" thickBot="1">
      <c r="A96" s="35">
        <v>10</v>
      </c>
      <c r="B96" s="36" t="s">
        <v>106</v>
      </c>
      <c r="C96" s="35">
        <f t="shared" si="8"/>
        <v>64</v>
      </c>
      <c r="D96" s="48">
        <v>32</v>
      </c>
      <c r="E96" s="48">
        <v>32</v>
      </c>
      <c r="F96" s="48"/>
      <c r="G96" s="37">
        <v>16</v>
      </c>
      <c r="H96" s="54">
        <f t="shared" si="9"/>
        <v>4</v>
      </c>
      <c r="I96" s="49"/>
      <c r="J96" s="48" t="s">
        <v>3</v>
      </c>
      <c r="K96" s="50"/>
      <c r="L96" s="51"/>
    </row>
    <row r="97" spans="1:12" ht="13.5" customHeight="1" thickTop="1">
      <c r="A97" s="262"/>
      <c r="B97" s="264" t="s">
        <v>95</v>
      </c>
      <c r="C97" s="26">
        <f>SUM(C87:C96)</f>
        <v>464</v>
      </c>
      <c r="D97" s="26">
        <f>SUM(D87:D96)</f>
        <v>224</v>
      </c>
      <c r="E97" s="26">
        <f>SUM(E87:E96)</f>
        <v>208</v>
      </c>
      <c r="F97" s="26">
        <f>SUM(F87:F96)</f>
        <v>32</v>
      </c>
      <c r="G97" s="26"/>
      <c r="H97" s="26">
        <f>SUM(H87:H96)</f>
        <v>29</v>
      </c>
      <c r="I97" s="26"/>
      <c r="J97" s="26"/>
      <c r="K97" s="27"/>
      <c r="L97" s="28"/>
    </row>
    <row r="98" spans="1:12" ht="13.5" customHeight="1" thickBot="1">
      <c r="A98" s="263"/>
      <c r="B98" s="265"/>
      <c r="C98" s="272" t="s">
        <v>111</v>
      </c>
      <c r="D98" s="272"/>
      <c r="E98" s="272"/>
      <c r="F98" s="272"/>
      <c r="G98" s="272"/>
      <c r="H98" s="272"/>
      <c r="I98" s="272"/>
      <c r="J98" s="272"/>
      <c r="K98" s="29"/>
      <c r="L98" s="30"/>
    </row>
    <row r="99" spans="1:12" ht="16.5" customHeight="1">
      <c r="A99" s="245" t="s">
        <v>255</v>
      </c>
      <c r="B99" s="246"/>
      <c r="C99" s="246"/>
      <c r="D99" s="246"/>
      <c r="E99" s="246"/>
      <c r="F99" s="246"/>
      <c r="G99" s="246"/>
      <c r="H99" s="246"/>
      <c r="I99" s="246"/>
      <c r="J99" s="223"/>
      <c r="K99" s="31"/>
      <c r="L99" s="32"/>
    </row>
    <row r="100" spans="1:12" ht="13.5" customHeight="1">
      <c r="A100" s="11">
        <v>1</v>
      </c>
      <c r="B100" s="12" t="s">
        <v>26</v>
      </c>
      <c r="C100" s="11">
        <f>D100+E100+F100</f>
        <v>32</v>
      </c>
      <c r="D100" s="11"/>
      <c r="E100" s="13">
        <v>32</v>
      </c>
      <c r="F100" s="13"/>
      <c r="G100" s="10">
        <v>16</v>
      </c>
      <c r="H100" s="15">
        <f>C100/G100</f>
        <v>2</v>
      </c>
      <c r="I100" s="15"/>
      <c r="J100" s="13" t="s">
        <v>2</v>
      </c>
      <c r="K100" s="16"/>
      <c r="L100" s="17"/>
    </row>
    <row r="101" spans="1:12" ht="13.5" customHeight="1">
      <c r="A101" s="11">
        <v>2</v>
      </c>
      <c r="B101" s="12" t="s">
        <v>98</v>
      </c>
      <c r="C101" s="11">
        <f>D101+E101+F101</f>
        <v>48</v>
      </c>
      <c r="D101" s="11">
        <v>32</v>
      </c>
      <c r="E101" s="13">
        <v>16</v>
      </c>
      <c r="F101" s="13"/>
      <c r="G101" s="10">
        <v>16</v>
      </c>
      <c r="H101" s="34">
        <f>C101/G101</f>
        <v>3</v>
      </c>
      <c r="I101" s="21"/>
      <c r="J101" s="13" t="s">
        <v>3</v>
      </c>
      <c r="K101" s="16"/>
      <c r="L101" s="17"/>
    </row>
    <row r="102" spans="1:12" ht="13.5" customHeight="1">
      <c r="A102" s="11">
        <v>3</v>
      </c>
      <c r="B102" s="12" t="s">
        <v>100</v>
      </c>
      <c r="C102" s="11">
        <f aca="true" t="shared" si="10" ref="C102:C109">D102+E102+F102</f>
        <v>32</v>
      </c>
      <c r="D102" s="11">
        <v>16</v>
      </c>
      <c r="E102" s="13">
        <v>16</v>
      </c>
      <c r="F102" s="13"/>
      <c r="G102" s="10">
        <v>16</v>
      </c>
      <c r="H102" s="34">
        <f aca="true" t="shared" si="11" ref="H102:H107">C102/G102</f>
        <v>2</v>
      </c>
      <c r="I102" s="21"/>
      <c r="J102" s="13" t="s">
        <v>2</v>
      </c>
      <c r="K102" s="16"/>
      <c r="L102" s="17"/>
    </row>
    <row r="103" spans="1:12" ht="30" customHeight="1">
      <c r="A103" s="11">
        <v>4</v>
      </c>
      <c r="B103" s="12" t="s">
        <v>101</v>
      </c>
      <c r="C103" s="11">
        <f t="shared" si="10"/>
        <v>32</v>
      </c>
      <c r="D103" s="34">
        <v>16</v>
      </c>
      <c r="E103" s="10">
        <v>16</v>
      </c>
      <c r="F103" s="10"/>
      <c r="G103" s="10">
        <v>16</v>
      </c>
      <c r="H103" s="34">
        <f t="shared" si="11"/>
        <v>2</v>
      </c>
      <c r="I103" s="21"/>
      <c r="J103" s="13" t="s">
        <v>2</v>
      </c>
      <c r="K103" s="33"/>
      <c r="L103" s="22"/>
    </row>
    <row r="104" spans="1:12" ht="13.5" customHeight="1">
      <c r="A104" s="11">
        <v>5</v>
      </c>
      <c r="B104" s="12" t="s">
        <v>110</v>
      </c>
      <c r="C104" s="11">
        <f t="shared" si="10"/>
        <v>64</v>
      </c>
      <c r="D104" s="34">
        <v>32</v>
      </c>
      <c r="E104" s="10">
        <v>32</v>
      </c>
      <c r="F104" s="10"/>
      <c r="G104" s="10">
        <v>16</v>
      </c>
      <c r="H104" s="34">
        <f>C104/G104</f>
        <v>4</v>
      </c>
      <c r="I104" s="21"/>
      <c r="J104" s="13" t="s">
        <v>3</v>
      </c>
      <c r="K104" s="33"/>
      <c r="L104" s="22"/>
    </row>
    <row r="105" spans="1:12" ht="30" customHeight="1">
      <c r="A105" s="11">
        <v>6</v>
      </c>
      <c r="B105" s="12" t="s">
        <v>105</v>
      </c>
      <c r="C105" s="11">
        <f t="shared" si="10"/>
        <v>48</v>
      </c>
      <c r="D105" s="34">
        <v>32</v>
      </c>
      <c r="E105" s="10">
        <v>16</v>
      </c>
      <c r="F105" s="10"/>
      <c r="G105" s="10"/>
      <c r="H105" s="34"/>
      <c r="I105" s="21"/>
      <c r="J105" s="13" t="s">
        <v>3</v>
      </c>
      <c r="K105" s="33"/>
      <c r="L105" s="22"/>
    </row>
    <row r="106" spans="1:12" ht="15" customHeight="1">
      <c r="A106" s="11"/>
      <c r="B106" s="52" t="s">
        <v>107</v>
      </c>
      <c r="C106" s="11"/>
      <c r="D106" s="10"/>
      <c r="E106" s="10"/>
      <c r="F106" s="10"/>
      <c r="G106" s="10"/>
      <c r="H106" s="34"/>
      <c r="I106" s="21"/>
      <c r="J106" s="13"/>
      <c r="K106" s="33"/>
      <c r="L106" s="22"/>
    </row>
    <row r="107" spans="1:12" ht="46.5" customHeight="1">
      <c r="A107" s="11">
        <v>7</v>
      </c>
      <c r="B107" s="12" t="s">
        <v>114</v>
      </c>
      <c r="C107" s="11">
        <f t="shared" si="10"/>
        <v>48</v>
      </c>
      <c r="D107" s="13">
        <v>32</v>
      </c>
      <c r="E107" s="13">
        <v>16</v>
      </c>
      <c r="F107" s="13"/>
      <c r="G107" s="10">
        <v>16</v>
      </c>
      <c r="H107" s="34">
        <f t="shared" si="11"/>
        <v>3</v>
      </c>
      <c r="I107" s="21"/>
      <c r="J107" s="13" t="s">
        <v>2</v>
      </c>
      <c r="K107" s="16"/>
      <c r="L107" s="17"/>
    </row>
    <row r="108" spans="1:12" ht="15" customHeight="1">
      <c r="A108" s="14">
        <v>8</v>
      </c>
      <c r="B108" s="64" t="s">
        <v>108</v>
      </c>
      <c r="C108" s="14">
        <f t="shared" si="10"/>
        <v>64</v>
      </c>
      <c r="D108" s="60">
        <v>32</v>
      </c>
      <c r="E108" s="60">
        <v>32</v>
      </c>
      <c r="F108" s="60"/>
      <c r="G108" s="10">
        <v>16</v>
      </c>
      <c r="H108" s="34">
        <f>C108/G108</f>
        <v>4</v>
      </c>
      <c r="I108" s="68"/>
      <c r="J108" s="60" t="s">
        <v>3</v>
      </c>
      <c r="K108" s="65"/>
      <c r="L108" s="66"/>
    </row>
    <row r="109" spans="1:12" ht="15" customHeight="1" thickBot="1">
      <c r="A109" s="35">
        <v>9</v>
      </c>
      <c r="B109" s="36" t="s">
        <v>109</v>
      </c>
      <c r="C109" s="35">
        <f t="shared" si="10"/>
        <v>64</v>
      </c>
      <c r="D109" s="48">
        <v>32</v>
      </c>
      <c r="E109" s="48">
        <v>32</v>
      </c>
      <c r="F109" s="48"/>
      <c r="G109" s="37">
        <v>16</v>
      </c>
      <c r="H109" s="54">
        <f>C109/G109</f>
        <v>4</v>
      </c>
      <c r="I109" s="49" t="s">
        <v>53</v>
      </c>
      <c r="J109" s="48" t="s">
        <v>3</v>
      </c>
      <c r="K109" s="50"/>
      <c r="L109" s="51"/>
    </row>
    <row r="110" spans="1:12" ht="13.5" customHeight="1" thickTop="1">
      <c r="A110" s="252"/>
      <c r="B110" s="253" t="s">
        <v>96</v>
      </c>
      <c r="C110" s="26">
        <f>SUM(C100:C109)</f>
        <v>432</v>
      </c>
      <c r="D110" s="26">
        <f>SUM(D100:D109)</f>
        <v>224</v>
      </c>
      <c r="E110" s="26">
        <f>SUM(E100:E109)</f>
        <v>208</v>
      </c>
      <c r="F110" s="26">
        <f>SUM(F100:F109)</f>
        <v>0</v>
      </c>
      <c r="G110" s="26"/>
      <c r="H110" s="26">
        <f>SUM(H100:H109)</f>
        <v>24</v>
      </c>
      <c r="I110" s="26"/>
      <c r="J110" s="26"/>
      <c r="K110" s="27"/>
      <c r="L110" s="28"/>
    </row>
    <row r="111" spans="1:12" ht="13.5" customHeight="1" thickBot="1">
      <c r="A111" s="252"/>
      <c r="B111" s="253"/>
      <c r="C111" s="234" t="s">
        <v>112</v>
      </c>
      <c r="D111" s="235"/>
      <c r="E111" s="235"/>
      <c r="F111" s="235"/>
      <c r="G111" s="235"/>
      <c r="H111" s="235"/>
      <c r="I111" s="235"/>
      <c r="J111" s="236"/>
      <c r="K111" s="38"/>
      <c r="L111" s="39"/>
    </row>
    <row r="112" spans="1:12" ht="13.5" customHeight="1">
      <c r="A112" s="237"/>
      <c r="B112" s="238" t="s">
        <v>22</v>
      </c>
      <c r="C112" s="40">
        <f>C97+C110</f>
        <v>896</v>
      </c>
      <c r="D112" s="40">
        <f>D97+D110</f>
        <v>448</v>
      </c>
      <c r="E112" s="40">
        <f>E97+E110</f>
        <v>416</v>
      </c>
      <c r="F112" s="40">
        <f>F97+F110</f>
        <v>32</v>
      </c>
      <c r="G112" s="40"/>
      <c r="H112" s="40"/>
      <c r="I112" s="40"/>
      <c r="J112" s="40"/>
      <c r="K112" s="41"/>
      <c r="L112" s="42"/>
    </row>
    <row r="113" spans="1:12" ht="30" customHeight="1">
      <c r="A113" s="331"/>
      <c r="B113" s="332"/>
      <c r="C113" s="332" t="s">
        <v>113</v>
      </c>
      <c r="D113" s="332"/>
      <c r="E113" s="332"/>
      <c r="F113" s="332"/>
      <c r="G113" s="332"/>
      <c r="H113" s="332"/>
      <c r="I113" s="332"/>
      <c r="J113" s="332"/>
      <c r="K113" s="70"/>
      <c r="L113" s="39"/>
    </row>
    <row r="114" spans="1:12" ht="45.75" customHeight="1">
      <c r="A114" s="11">
        <v>1</v>
      </c>
      <c r="B114" s="12" t="s">
        <v>115</v>
      </c>
      <c r="C114" s="226" t="s">
        <v>253</v>
      </c>
      <c r="D114" s="227"/>
      <c r="E114" s="227"/>
      <c r="F114" s="227"/>
      <c r="G114" s="227"/>
      <c r="H114" s="227"/>
      <c r="I114" s="228"/>
      <c r="J114" s="140" t="s">
        <v>2</v>
      </c>
      <c r="K114" s="71"/>
      <c r="L114" s="72"/>
    </row>
    <row r="115" spans="1:12" ht="29.25" customHeight="1">
      <c r="A115" s="11">
        <v>2</v>
      </c>
      <c r="B115" s="12" t="s">
        <v>116</v>
      </c>
      <c r="C115" s="226" t="s">
        <v>254</v>
      </c>
      <c r="D115" s="227"/>
      <c r="E115" s="227"/>
      <c r="F115" s="227"/>
      <c r="G115" s="227"/>
      <c r="H115" s="227"/>
      <c r="I115" s="228"/>
      <c r="J115" s="140" t="s">
        <v>2</v>
      </c>
      <c r="K115" s="71"/>
      <c r="L115" s="72"/>
    </row>
    <row r="116" spans="1:12" ht="20.25" customHeight="1">
      <c r="A116" s="4"/>
      <c r="B116" s="44" t="s">
        <v>4</v>
      </c>
      <c r="C116" s="45"/>
      <c r="D116" s="45"/>
      <c r="E116" s="45"/>
      <c r="F116" s="142" t="s">
        <v>9</v>
      </c>
      <c r="G116" s="142"/>
      <c r="H116" s="142"/>
      <c r="I116" s="142"/>
      <c r="J116" s="45"/>
      <c r="K116" s="4"/>
      <c r="L116" s="46"/>
    </row>
    <row r="117" spans="1:12" ht="15.75" customHeight="1">
      <c r="A117" s="273" t="s">
        <v>13</v>
      </c>
      <c r="B117" s="273"/>
      <c r="C117" s="273"/>
      <c r="D117" s="2"/>
      <c r="E117" s="274" t="s">
        <v>14</v>
      </c>
      <c r="F117" s="274"/>
      <c r="G117" s="274"/>
      <c r="H117" s="274"/>
      <c r="I117" s="274"/>
      <c r="J117" s="274"/>
      <c r="K117" s="2"/>
      <c r="L117" s="3"/>
    </row>
    <row r="118" spans="1:12" ht="31.5" customHeight="1">
      <c r="A118" s="275" t="s">
        <v>47</v>
      </c>
      <c r="B118" s="276"/>
      <c r="C118" s="276"/>
      <c r="D118" s="277" t="s">
        <v>176</v>
      </c>
      <c r="E118" s="280"/>
      <c r="F118" s="280"/>
      <c r="G118" s="280"/>
      <c r="H118" s="280"/>
      <c r="I118" s="280"/>
      <c r="J118" s="280"/>
      <c r="K118" s="2"/>
      <c r="L118" s="3"/>
    </row>
    <row r="119" spans="1:12" ht="20.25">
      <c r="A119" s="1"/>
      <c r="B119" s="1"/>
      <c r="C119" s="1"/>
      <c r="D119" s="4"/>
      <c r="E119" s="5"/>
      <c r="F119" s="6"/>
      <c r="G119" s="6"/>
      <c r="H119" s="277" t="s">
        <v>15</v>
      </c>
      <c r="I119" s="277"/>
      <c r="J119" s="277"/>
      <c r="K119" s="2"/>
      <c r="L119" s="3"/>
    </row>
    <row r="120" spans="1:12" ht="18.75">
      <c r="A120" s="278" t="s">
        <v>48</v>
      </c>
      <c r="B120" s="278"/>
      <c r="C120" s="278"/>
      <c r="D120" s="278"/>
      <c r="E120" s="53"/>
      <c r="F120" s="53"/>
      <c r="G120" s="53"/>
      <c r="H120" s="53"/>
      <c r="I120" s="53"/>
      <c r="J120" s="53"/>
      <c r="K120" s="7"/>
      <c r="L120" s="3"/>
    </row>
    <row r="121" spans="1:12" ht="18.75" customHeight="1">
      <c r="A121" s="279" t="s">
        <v>256</v>
      </c>
      <c r="B121" s="279"/>
      <c r="C121" s="279"/>
      <c r="D121" s="279"/>
      <c r="E121" s="279"/>
      <c r="F121" s="279"/>
      <c r="G121" s="279"/>
      <c r="H121" s="279"/>
      <c r="I121" s="279"/>
      <c r="J121" s="279"/>
      <c r="K121" s="7"/>
      <c r="L121" s="3"/>
    </row>
    <row r="122" spans="1:12" ht="18.75">
      <c r="A122" s="279" t="s">
        <v>87</v>
      </c>
      <c r="B122" s="279"/>
      <c r="C122" s="279"/>
      <c r="D122" s="279"/>
      <c r="E122" s="279"/>
      <c r="F122" s="279"/>
      <c r="G122" s="279"/>
      <c r="H122" s="279"/>
      <c r="I122" s="279"/>
      <c r="J122" s="279"/>
      <c r="K122" s="7"/>
      <c r="L122" s="3"/>
    </row>
    <row r="123" spans="1:12" ht="15.75" customHeight="1">
      <c r="A123" s="281" t="s">
        <v>257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8"/>
      <c r="L123" s="3"/>
    </row>
    <row r="124" spans="1:12" ht="15.75" customHeight="1">
      <c r="A124" s="282" t="s">
        <v>0</v>
      </c>
      <c r="B124" s="269" t="s">
        <v>16</v>
      </c>
      <c r="C124" s="248" t="s">
        <v>17</v>
      </c>
      <c r="D124" s="249"/>
      <c r="E124" s="249"/>
      <c r="F124" s="250"/>
      <c r="G124" s="283" t="s">
        <v>7</v>
      </c>
      <c r="H124" s="283" t="s">
        <v>8</v>
      </c>
      <c r="I124" s="283" t="s">
        <v>20</v>
      </c>
      <c r="J124" s="283" t="s">
        <v>21</v>
      </c>
      <c r="K124" s="270" t="s">
        <v>1</v>
      </c>
      <c r="L124" s="269" t="s">
        <v>58</v>
      </c>
    </row>
    <row r="125" spans="1:12" ht="25.5">
      <c r="A125" s="282"/>
      <c r="B125" s="269"/>
      <c r="C125" s="10" t="s">
        <v>18</v>
      </c>
      <c r="D125" s="9" t="s">
        <v>19</v>
      </c>
      <c r="E125" s="9" t="s">
        <v>57</v>
      </c>
      <c r="F125" s="9" t="s">
        <v>46</v>
      </c>
      <c r="G125" s="247"/>
      <c r="H125" s="247"/>
      <c r="I125" s="247"/>
      <c r="J125" s="247"/>
      <c r="K125" s="271"/>
      <c r="L125" s="269"/>
    </row>
    <row r="126" spans="1:12" ht="14.25" customHeight="1">
      <c r="A126" s="11">
        <v>1</v>
      </c>
      <c r="B126" s="12" t="s">
        <v>26</v>
      </c>
      <c r="C126" s="11">
        <f aca="true" t="shared" si="12" ref="C126:C131">D126+E126+F126</f>
        <v>34</v>
      </c>
      <c r="D126" s="11"/>
      <c r="E126" s="13">
        <v>34</v>
      </c>
      <c r="F126" s="13"/>
      <c r="G126" s="10">
        <v>17</v>
      </c>
      <c r="H126" s="34">
        <f>C126/G126</f>
        <v>2</v>
      </c>
      <c r="I126" s="15"/>
      <c r="J126" s="13" t="s">
        <v>2</v>
      </c>
      <c r="K126" s="16"/>
      <c r="L126" s="17"/>
    </row>
    <row r="127" spans="1:12" ht="14.25" customHeight="1">
      <c r="A127" s="14">
        <v>2</v>
      </c>
      <c r="B127" s="12" t="s">
        <v>118</v>
      </c>
      <c r="C127" s="14">
        <f t="shared" si="12"/>
        <v>68</v>
      </c>
      <c r="D127" s="14">
        <v>34</v>
      </c>
      <c r="E127" s="14"/>
      <c r="F127" s="14">
        <v>34</v>
      </c>
      <c r="G127" s="10">
        <v>17</v>
      </c>
      <c r="H127" s="34">
        <f aca="true" t="shared" si="13" ref="H127:H134">C127/G127</f>
        <v>4</v>
      </c>
      <c r="I127" s="14"/>
      <c r="J127" s="14" t="s">
        <v>2</v>
      </c>
      <c r="K127" s="16"/>
      <c r="L127" s="17"/>
    </row>
    <row r="128" spans="1:12" ht="14.25" customHeight="1">
      <c r="A128" s="11">
        <v>3</v>
      </c>
      <c r="B128" s="12" t="s">
        <v>262</v>
      </c>
      <c r="C128" s="11">
        <f t="shared" si="12"/>
        <v>54</v>
      </c>
      <c r="D128" s="11">
        <v>18</v>
      </c>
      <c r="E128" s="13">
        <v>36</v>
      </c>
      <c r="F128" s="13"/>
      <c r="G128" s="10">
        <v>17</v>
      </c>
      <c r="H128" s="34">
        <f t="shared" si="13"/>
        <v>3.176470588235294</v>
      </c>
      <c r="I128" s="21"/>
      <c r="J128" s="13" t="s">
        <v>2</v>
      </c>
      <c r="K128" s="16"/>
      <c r="L128" s="22"/>
    </row>
    <row r="129" spans="1:12" ht="27" customHeight="1">
      <c r="A129" s="11">
        <v>4</v>
      </c>
      <c r="B129" s="12" t="s">
        <v>120</v>
      </c>
      <c r="C129" s="11">
        <f t="shared" si="12"/>
        <v>51</v>
      </c>
      <c r="D129" s="11">
        <v>17</v>
      </c>
      <c r="E129" s="13">
        <v>34</v>
      </c>
      <c r="F129" s="13"/>
      <c r="G129" s="10">
        <v>17</v>
      </c>
      <c r="H129" s="34">
        <f t="shared" si="13"/>
        <v>3</v>
      </c>
      <c r="I129" s="34" t="s">
        <v>53</v>
      </c>
      <c r="J129" s="13" t="s">
        <v>3</v>
      </c>
      <c r="K129" s="16"/>
      <c r="L129" s="17"/>
    </row>
    <row r="130" spans="1:12" ht="30.75" customHeight="1">
      <c r="A130" s="11">
        <v>5</v>
      </c>
      <c r="B130" s="12" t="s">
        <v>263</v>
      </c>
      <c r="C130" s="11">
        <f t="shared" si="12"/>
        <v>51</v>
      </c>
      <c r="D130" s="11">
        <v>34</v>
      </c>
      <c r="E130" s="13"/>
      <c r="F130" s="13">
        <v>17</v>
      </c>
      <c r="G130" s="10">
        <v>17</v>
      </c>
      <c r="H130" s="34">
        <f t="shared" si="13"/>
        <v>3</v>
      </c>
      <c r="I130" s="19"/>
      <c r="J130" s="13" t="s">
        <v>2</v>
      </c>
      <c r="K130" s="16"/>
      <c r="L130" s="17"/>
    </row>
    <row r="131" spans="1:12" ht="30" customHeight="1">
      <c r="A131" s="14">
        <v>6</v>
      </c>
      <c r="B131" s="12" t="s">
        <v>91</v>
      </c>
      <c r="C131" s="11">
        <f t="shared" si="12"/>
        <v>68</v>
      </c>
      <c r="D131" s="14">
        <v>34</v>
      </c>
      <c r="E131" s="60"/>
      <c r="F131" s="60">
        <v>34</v>
      </c>
      <c r="G131" s="10">
        <v>17</v>
      </c>
      <c r="H131" s="34">
        <f t="shared" si="13"/>
        <v>4</v>
      </c>
      <c r="I131" s="19"/>
      <c r="J131" s="60" t="s">
        <v>3</v>
      </c>
      <c r="K131" s="65"/>
      <c r="L131" s="66"/>
    </row>
    <row r="132" spans="1:12" ht="30.75" customHeight="1">
      <c r="A132" s="14">
        <v>7</v>
      </c>
      <c r="B132" s="12" t="s">
        <v>121</v>
      </c>
      <c r="C132" s="14">
        <f>D132+E132+F132</f>
        <v>68</v>
      </c>
      <c r="D132" s="14">
        <v>34</v>
      </c>
      <c r="E132" s="60"/>
      <c r="F132" s="60">
        <v>34</v>
      </c>
      <c r="G132" s="10">
        <v>17</v>
      </c>
      <c r="H132" s="34">
        <f t="shared" si="13"/>
        <v>4</v>
      </c>
      <c r="I132" s="34"/>
      <c r="J132" s="60" t="s">
        <v>2</v>
      </c>
      <c r="K132" s="65"/>
      <c r="L132" s="66"/>
    </row>
    <row r="133" spans="1:12" ht="20.25" customHeight="1">
      <c r="A133" s="11">
        <v>8</v>
      </c>
      <c r="B133" s="12" t="s">
        <v>92</v>
      </c>
      <c r="C133" s="11">
        <f>D133+E133+F133</f>
        <v>51</v>
      </c>
      <c r="D133" s="11">
        <v>17</v>
      </c>
      <c r="E133" s="13"/>
      <c r="F133" s="13">
        <v>34</v>
      </c>
      <c r="G133" s="10">
        <v>17</v>
      </c>
      <c r="H133" s="34">
        <f t="shared" si="13"/>
        <v>3</v>
      </c>
      <c r="I133" s="34" t="s">
        <v>86</v>
      </c>
      <c r="J133" s="13" t="s">
        <v>3</v>
      </c>
      <c r="K133" s="16"/>
      <c r="L133" s="17"/>
    </row>
    <row r="134" spans="1:12" s="222" customFormat="1" ht="30" customHeight="1" thickBot="1">
      <c r="A134" s="73">
        <v>9</v>
      </c>
      <c r="B134" s="74" t="s">
        <v>266</v>
      </c>
      <c r="C134" s="73">
        <f>D134+E134+F134</f>
        <v>51</v>
      </c>
      <c r="D134" s="75">
        <v>17</v>
      </c>
      <c r="E134" s="75"/>
      <c r="F134" s="75">
        <v>34</v>
      </c>
      <c r="G134" s="37">
        <v>17</v>
      </c>
      <c r="H134" s="54">
        <f t="shared" si="13"/>
        <v>3</v>
      </c>
      <c r="I134" s="73"/>
      <c r="J134" s="76" t="s">
        <v>3</v>
      </c>
      <c r="K134" s="77"/>
      <c r="L134" s="78"/>
    </row>
    <row r="135" spans="1:12" ht="15" customHeight="1" thickTop="1">
      <c r="A135" s="262"/>
      <c r="B135" s="264" t="s">
        <v>95</v>
      </c>
      <c r="C135" s="26">
        <f>SUM(C126:C134)</f>
        <v>496</v>
      </c>
      <c r="D135" s="26">
        <f>SUM(D126:D134)</f>
        <v>205</v>
      </c>
      <c r="E135" s="26">
        <f>SUM(E126:E134)</f>
        <v>104</v>
      </c>
      <c r="F135" s="26">
        <f>SUM(F126:F134)</f>
        <v>187</v>
      </c>
      <c r="G135" s="26"/>
      <c r="H135" s="26">
        <f>SUM(H126:H134)</f>
        <v>29.176470588235293</v>
      </c>
      <c r="I135" s="26"/>
      <c r="J135" s="26"/>
      <c r="K135" s="27"/>
      <c r="L135" s="28"/>
    </row>
    <row r="136" spans="1:12" ht="30.75" customHeight="1" thickBot="1">
      <c r="A136" s="263"/>
      <c r="B136" s="265"/>
      <c r="C136" s="219" t="s">
        <v>269</v>
      </c>
      <c r="D136" s="220"/>
      <c r="E136" s="220"/>
      <c r="F136" s="220"/>
      <c r="G136" s="220"/>
      <c r="H136" s="220"/>
      <c r="I136" s="220"/>
      <c r="J136" s="284"/>
      <c r="K136" s="29"/>
      <c r="L136" s="30"/>
    </row>
    <row r="137" spans="1:12" ht="16.5" customHeight="1">
      <c r="A137" s="245" t="s">
        <v>261</v>
      </c>
      <c r="B137" s="246"/>
      <c r="C137" s="246"/>
      <c r="D137" s="246"/>
      <c r="E137" s="246"/>
      <c r="F137" s="246"/>
      <c r="G137" s="246"/>
      <c r="H137" s="246"/>
      <c r="I137" s="246"/>
      <c r="J137" s="223"/>
      <c r="K137" s="31"/>
      <c r="L137" s="32"/>
    </row>
    <row r="138" spans="1:12" ht="17.25" customHeight="1">
      <c r="A138" s="11">
        <v>1</v>
      </c>
      <c r="B138" s="12" t="s">
        <v>26</v>
      </c>
      <c r="C138" s="11">
        <f aca="true" t="shared" si="14" ref="C138:C145">D138+E138+F138</f>
        <v>22</v>
      </c>
      <c r="D138" s="11"/>
      <c r="E138" s="13">
        <v>22</v>
      </c>
      <c r="F138" s="13"/>
      <c r="G138" s="10">
        <v>11</v>
      </c>
      <c r="H138" s="34">
        <f>C138/G138</f>
        <v>2</v>
      </c>
      <c r="I138" s="15"/>
      <c r="J138" s="13" t="s">
        <v>2</v>
      </c>
      <c r="K138" s="16"/>
      <c r="L138" s="17"/>
    </row>
    <row r="139" spans="1:12" ht="17.25" customHeight="1">
      <c r="A139" s="11">
        <v>2</v>
      </c>
      <c r="B139" s="12" t="s">
        <v>119</v>
      </c>
      <c r="C139" s="11">
        <f t="shared" si="14"/>
        <v>44</v>
      </c>
      <c r="D139" s="11">
        <v>22</v>
      </c>
      <c r="E139" s="13">
        <v>22</v>
      </c>
      <c r="F139" s="13"/>
      <c r="G139" s="10">
        <v>11</v>
      </c>
      <c r="H139" s="34">
        <f aca="true" t="shared" si="15" ref="H139:H145">C139/G139</f>
        <v>4</v>
      </c>
      <c r="I139" s="15"/>
      <c r="J139" s="13" t="s">
        <v>2</v>
      </c>
      <c r="K139" s="16"/>
      <c r="L139" s="17"/>
    </row>
    <row r="140" spans="1:12" ht="29.25" customHeight="1">
      <c r="A140" s="11">
        <v>3</v>
      </c>
      <c r="B140" s="12" t="s">
        <v>121</v>
      </c>
      <c r="C140" s="11">
        <f t="shared" si="14"/>
        <v>22</v>
      </c>
      <c r="D140" s="11">
        <v>11</v>
      </c>
      <c r="E140" s="13"/>
      <c r="F140" s="13">
        <v>11</v>
      </c>
      <c r="G140" s="10">
        <v>11</v>
      </c>
      <c r="H140" s="34">
        <f t="shared" si="15"/>
        <v>2</v>
      </c>
      <c r="I140" s="34" t="s">
        <v>86</v>
      </c>
      <c r="J140" s="13" t="s">
        <v>3</v>
      </c>
      <c r="K140" s="16"/>
      <c r="L140" s="17"/>
    </row>
    <row r="141" spans="1:12" ht="33" customHeight="1">
      <c r="A141" s="11">
        <v>4</v>
      </c>
      <c r="B141" s="12" t="s">
        <v>264</v>
      </c>
      <c r="C141" s="11">
        <f t="shared" si="14"/>
        <v>55</v>
      </c>
      <c r="D141" s="11">
        <v>33</v>
      </c>
      <c r="E141" s="13"/>
      <c r="F141" s="13">
        <v>22</v>
      </c>
      <c r="G141" s="10">
        <v>11</v>
      </c>
      <c r="H141" s="34">
        <f t="shared" si="15"/>
        <v>5</v>
      </c>
      <c r="I141" s="34"/>
      <c r="J141" s="13" t="s">
        <v>3</v>
      </c>
      <c r="K141" s="16"/>
      <c r="L141" s="17"/>
    </row>
    <row r="142" spans="1:12" ht="29.25" customHeight="1">
      <c r="A142" s="11">
        <v>5</v>
      </c>
      <c r="B142" s="12" t="s">
        <v>265</v>
      </c>
      <c r="C142" s="11">
        <f t="shared" si="14"/>
        <v>33</v>
      </c>
      <c r="D142" s="11">
        <v>11</v>
      </c>
      <c r="E142" s="13"/>
      <c r="F142" s="13">
        <v>22</v>
      </c>
      <c r="G142" s="10">
        <v>11</v>
      </c>
      <c r="H142" s="34">
        <f t="shared" si="15"/>
        <v>3</v>
      </c>
      <c r="I142" s="19"/>
      <c r="J142" s="13" t="s">
        <v>2</v>
      </c>
      <c r="K142" s="16"/>
      <c r="L142" s="17"/>
    </row>
    <row r="143" spans="1:12" ht="30" customHeight="1">
      <c r="A143" s="14">
        <v>6</v>
      </c>
      <c r="B143" s="12" t="s">
        <v>137</v>
      </c>
      <c r="C143" s="14">
        <f t="shared" si="14"/>
        <v>66</v>
      </c>
      <c r="D143" s="14">
        <v>22</v>
      </c>
      <c r="E143" s="60"/>
      <c r="F143" s="60">
        <v>44</v>
      </c>
      <c r="G143" s="10">
        <v>11</v>
      </c>
      <c r="H143" s="34">
        <f t="shared" si="15"/>
        <v>6</v>
      </c>
      <c r="I143" s="34"/>
      <c r="J143" s="60" t="s">
        <v>3</v>
      </c>
      <c r="K143" s="65"/>
      <c r="L143" s="66"/>
    </row>
    <row r="144" spans="1:12" ht="30" customHeight="1">
      <c r="A144" s="11">
        <v>7</v>
      </c>
      <c r="B144" s="64" t="s">
        <v>267</v>
      </c>
      <c r="C144" s="14">
        <f t="shared" si="14"/>
        <v>22</v>
      </c>
      <c r="D144" s="14">
        <v>11</v>
      </c>
      <c r="E144" s="60"/>
      <c r="F144" s="60">
        <v>11</v>
      </c>
      <c r="G144" s="10">
        <v>11</v>
      </c>
      <c r="H144" s="34">
        <f t="shared" si="15"/>
        <v>2</v>
      </c>
      <c r="I144" s="15"/>
      <c r="J144" s="60" t="s">
        <v>2</v>
      </c>
      <c r="K144" s="33"/>
      <c r="L144" s="22"/>
    </row>
    <row r="145" spans="1:12" s="222" customFormat="1" ht="30" customHeight="1" thickBot="1">
      <c r="A145" s="35">
        <v>8</v>
      </c>
      <c r="B145" s="36" t="s">
        <v>268</v>
      </c>
      <c r="C145" s="35">
        <f t="shared" si="14"/>
        <v>33</v>
      </c>
      <c r="D145" s="48">
        <v>11</v>
      </c>
      <c r="E145" s="48"/>
      <c r="F145" s="48">
        <v>22</v>
      </c>
      <c r="G145" s="37">
        <v>11</v>
      </c>
      <c r="H145" s="54">
        <f t="shared" si="15"/>
        <v>3</v>
      </c>
      <c r="I145" s="49" t="s">
        <v>86</v>
      </c>
      <c r="J145" s="48" t="s">
        <v>3</v>
      </c>
      <c r="K145" s="50"/>
      <c r="L145" s="51"/>
    </row>
    <row r="146" spans="1:12" ht="15" customHeight="1" thickTop="1">
      <c r="A146" s="252"/>
      <c r="B146" s="253" t="s">
        <v>96</v>
      </c>
      <c r="C146" s="26">
        <f>SUM(C138:C145)</f>
        <v>297</v>
      </c>
      <c r="D146" s="26">
        <f>SUM(D138:D145)</f>
        <v>121</v>
      </c>
      <c r="E146" s="26">
        <f>SUM(E138:E145)</f>
        <v>44</v>
      </c>
      <c r="F146" s="26">
        <f>SUM(F138:F145)</f>
        <v>132</v>
      </c>
      <c r="G146" s="26"/>
      <c r="H146" s="26">
        <f>SUM(H138:H145)</f>
        <v>27</v>
      </c>
      <c r="I146" s="26"/>
      <c r="J146" s="26"/>
      <c r="K146" s="27"/>
      <c r="L146" s="28"/>
    </row>
    <row r="147" spans="1:12" ht="16.5" customHeight="1" thickBot="1">
      <c r="A147" s="252"/>
      <c r="B147" s="253"/>
      <c r="C147" s="234" t="s">
        <v>271</v>
      </c>
      <c r="D147" s="235"/>
      <c r="E147" s="235"/>
      <c r="F147" s="235"/>
      <c r="G147" s="235"/>
      <c r="H147" s="235"/>
      <c r="I147" s="235"/>
      <c r="J147" s="236"/>
      <c r="K147" s="38"/>
      <c r="L147" s="39"/>
    </row>
    <row r="148" spans="1:12" ht="15" customHeight="1">
      <c r="A148" s="237"/>
      <c r="B148" s="238" t="s">
        <v>22</v>
      </c>
      <c r="C148" s="40">
        <f>C135+C146</f>
        <v>793</v>
      </c>
      <c r="D148" s="40">
        <f>D135+D146</f>
        <v>326</v>
      </c>
      <c r="E148" s="40">
        <f>E135+E146</f>
        <v>148</v>
      </c>
      <c r="F148" s="40">
        <f>F135+F146</f>
        <v>319</v>
      </c>
      <c r="G148" s="40"/>
      <c r="H148" s="40"/>
      <c r="I148" s="40"/>
      <c r="J148" s="40"/>
      <c r="K148" s="41"/>
      <c r="L148" s="42"/>
    </row>
    <row r="149" spans="1:12" ht="30" customHeight="1" thickBot="1">
      <c r="A149" s="263"/>
      <c r="B149" s="272"/>
      <c r="C149" s="272" t="s">
        <v>270</v>
      </c>
      <c r="D149" s="272"/>
      <c r="E149" s="272"/>
      <c r="F149" s="272"/>
      <c r="G149" s="272"/>
      <c r="H149" s="272"/>
      <c r="I149" s="272"/>
      <c r="J149" s="272"/>
      <c r="K149" s="43"/>
      <c r="L149" s="30"/>
    </row>
    <row r="150" spans="1:12" ht="15" customHeight="1">
      <c r="A150" s="18">
        <v>1</v>
      </c>
      <c r="B150" s="47" t="s">
        <v>258</v>
      </c>
      <c r="C150" s="239" t="s">
        <v>259</v>
      </c>
      <c r="D150" s="240"/>
      <c r="E150" s="240"/>
      <c r="F150" s="240"/>
      <c r="G150" s="240"/>
      <c r="H150" s="240"/>
      <c r="I150" s="241"/>
      <c r="J150" s="138"/>
      <c r="K150" s="25"/>
      <c r="L150" s="28"/>
    </row>
    <row r="151" spans="1:12" ht="15" customHeight="1">
      <c r="A151" s="11">
        <v>2</v>
      </c>
      <c r="B151" s="12" t="s">
        <v>260</v>
      </c>
      <c r="C151" s="226"/>
      <c r="D151" s="227"/>
      <c r="E151" s="227"/>
      <c r="F151" s="227"/>
      <c r="G151" s="227"/>
      <c r="H151" s="227"/>
      <c r="I151" s="228"/>
      <c r="J151" s="140"/>
      <c r="K151" s="71"/>
      <c r="L151" s="72"/>
    </row>
    <row r="152" spans="1:12" ht="15" customHeight="1">
      <c r="A152" s="11">
        <v>3</v>
      </c>
      <c r="B152" s="12" t="s">
        <v>244</v>
      </c>
      <c r="C152" s="225"/>
      <c r="D152" s="225"/>
      <c r="E152" s="225"/>
      <c r="F152" s="225"/>
      <c r="G152" s="225"/>
      <c r="H152" s="225"/>
      <c r="I152" s="225"/>
      <c r="J152" s="225"/>
      <c r="K152" s="71"/>
      <c r="L152" s="72"/>
    </row>
    <row r="153" spans="1:12" ht="30" customHeight="1">
      <c r="A153" s="11">
        <v>4</v>
      </c>
      <c r="B153" s="12" t="s">
        <v>142</v>
      </c>
      <c r="C153" s="225"/>
      <c r="D153" s="225"/>
      <c r="E153" s="225"/>
      <c r="F153" s="225"/>
      <c r="G153" s="225"/>
      <c r="H153" s="225"/>
      <c r="I153" s="225"/>
      <c r="J153" s="225"/>
      <c r="K153" s="71"/>
      <c r="L153" s="72"/>
    </row>
    <row r="154" spans="1:12" ht="18.75" customHeight="1">
      <c r="A154" s="4"/>
      <c r="B154" s="44" t="s">
        <v>4</v>
      </c>
      <c r="C154" s="45"/>
      <c r="D154" s="45"/>
      <c r="E154" s="45"/>
      <c r="F154" s="142" t="s">
        <v>9</v>
      </c>
      <c r="G154" s="142"/>
      <c r="H154" s="142"/>
      <c r="I154" s="142"/>
      <c r="J154" s="45"/>
      <c r="K154" s="4"/>
      <c r="L154" s="46"/>
    </row>
  </sheetData>
  <mergeCells count="125">
    <mergeCell ref="C151:I151"/>
    <mergeCell ref="C152:J152"/>
    <mergeCell ref="C153:J153"/>
    <mergeCell ref="A148:A149"/>
    <mergeCell ref="B148:B149"/>
    <mergeCell ref="C149:J149"/>
    <mergeCell ref="C150:I150"/>
    <mergeCell ref="A137:J137"/>
    <mergeCell ref="A146:A147"/>
    <mergeCell ref="B146:B147"/>
    <mergeCell ref="C147:J147"/>
    <mergeCell ref="K124:K125"/>
    <mergeCell ref="L124:L125"/>
    <mergeCell ref="A135:A136"/>
    <mergeCell ref="B135:B136"/>
    <mergeCell ref="C136:J136"/>
    <mergeCell ref="A123:J123"/>
    <mergeCell ref="A124:A125"/>
    <mergeCell ref="B124:B125"/>
    <mergeCell ref="C124:F124"/>
    <mergeCell ref="G124:G125"/>
    <mergeCell ref="H124:H125"/>
    <mergeCell ref="I124:I125"/>
    <mergeCell ref="J124:J125"/>
    <mergeCell ref="H119:J119"/>
    <mergeCell ref="A120:D120"/>
    <mergeCell ref="A121:J121"/>
    <mergeCell ref="A122:J122"/>
    <mergeCell ref="A117:C117"/>
    <mergeCell ref="E117:J117"/>
    <mergeCell ref="A118:C118"/>
    <mergeCell ref="D118:J118"/>
    <mergeCell ref="A82:J82"/>
    <mergeCell ref="A83:J83"/>
    <mergeCell ref="A78:C78"/>
    <mergeCell ref="E78:J78"/>
    <mergeCell ref="A79:C79"/>
    <mergeCell ref="D79:J79"/>
    <mergeCell ref="K85:K86"/>
    <mergeCell ref="L85:L86"/>
    <mergeCell ref="A97:A98"/>
    <mergeCell ref="B97:B98"/>
    <mergeCell ref="C98:J98"/>
    <mergeCell ref="A85:A86"/>
    <mergeCell ref="B85:B86"/>
    <mergeCell ref="C85:F85"/>
    <mergeCell ref="G85:G86"/>
    <mergeCell ref="H85:H86"/>
    <mergeCell ref="C114:I114"/>
    <mergeCell ref="A99:J99"/>
    <mergeCell ref="A110:A111"/>
    <mergeCell ref="B110:B111"/>
    <mergeCell ref="C111:J111"/>
    <mergeCell ref="A6:J6"/>
    <mergeCell ref="A7:J7"/>
    <mergeCell ref="A112:A113"/>
    <mergeCell ref="B112:B113"/>
    <mergeCell ref="C113:J113"/>
    <mergeCell ref="A84:J84"/>
    <mergeCell ref="I85:I86"/>
    <mergeCell ref="J85:J86"/>
    <mergeCell ref="H80:J80"/>
    <mergeCell ref="A81:D81"/>
    <mergeCell ref="C8:F8"/>
    <mergeCell ref="G8:G9"/>
    <mergeCell ref="C115:I115"/>
    <mergeCell ref="A1:C1"/>
    <mergeCell ref="E1:J1"/>
    <mergeCell ref="A2:C2"/>
    <mergeCell ref="D2:J2"/>
    <mergeCell ref="H3:J3"/>
    <mergeCell ref="A4:D4"/>
    <mergeCell ref="A5:J5"/>
    <mergeCell ref="L8:L9"/>
    <mergeCell ref="A18:A19"/>
    <mergeCell ref="B18:B19"/>
    <mergeCell ref="C19:J19"/>
    <mergeCell ref="H8:H9"/>
    <mergeCell ref="I8:I9"/>
    <mergeCell ref="J8:J9"/>
    <mergeCell ref="K8:K9"/>
    <mergeCell ref="A8:A9"/>
    <mergeCell ref="B8:B9"/>
    <mergeCell ref="A20:J20"/>
    <mergeCell ref="A27:A28"/>
    <mergeCell ref="B27:B28"/>
    <mergeCell ref="C28:J28"/>
    <mergeCell ref="A29:A30"/>
    <mergeCell ref="B29:B30"/>
    <mergeCell ref="C30:J30"/>
    <mergeCell ref="C31:I31"/>
    <mergeCell ref="C32:I32"/>
    <mergeCell ref="C33:J33"/>
    <mergeCell ref="A40:C40"/>
    <mergeCell ref="E40:J40"/>
    <mergeCell ref="A41:C41"/>
    <mergeCell ref="D41:J41"/>
    <mergeCell ref="H42:J42"/>
    <mergeCell ref="A43:D43"/>
    <mergeCell ref="A44:J44"/>
    <mergeCell ref="A45:J45"/>
    <mergeCell ref="A46:J46"/>
    <mergeCell ref="A47:A48"/>
    <mergeCell ref="B47:B48"/>
    <mergeCell ref="C47:F47"/>
    <mergeCell ref="G47:G48"/>
    <mergeCell ref="H47:H48"/>
    <mergeCell ref="I47:I48"/>
    <mergeCell ref="J47:J48"/>
    <mergeCell ref="K47:K48"/>
    <mergeCell ref="L47:L48"/>
    <mergeCell ref="A57:A58"/>
    <mergeCell ref="B57:B58"/>
    <mergeCell ref="C58:J58"/>
    <mergeCell ref="A59:J59"/>
    <mergeCell ref="A66:A67"/>
    <mergeCell ref="B66:B67"/>
    <mergeCell ref="C67:J67"/>
    <mergeCell ref="C71:I71"/>
    <mergeCell ref="C73:J73"/>
    <mergeCell ref="C72:J72"/>
    <mergeCell ref="A68:A69"/>
    <mergeCell ref="B68:B69"/>
    <mergeCell ref="C69:J69"/>
    <mergeCell ref="C70:I7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шиянова</dc:creator>
  <cp:keywords/>
  <dc:description/>
  <cp:lastModifiedBy>шиянова</cp:lastModifiedBy>
  <cp:lastPrinted>2013-10-04T10:53:44Z</cp:lastPrinted>
  <dcterms:created xsi:type="dcterms:W3CDTF">2012-03-01T09:31:22Z</dcterms:created>
  <dcterms:modified xsi:type="dcterms:W3CDTF">2013-10-04T10:54:57Z</dcterms:modified>
  <cp:category/>
  <cp:version/>
  <cp:contentType/>
  <cp:contentStatus/>
</cp:coreProperties>
</file>